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nja\Desktop\My Documents\FINANCIJSKI PLANOVI\FINPLAN2026-2028\"/>
    </mc:Choice>
  </mc:AlternateContent>
  <xr:revisionPtr revIDLastSave="0" documentId="13_ncr:1_{F48B8D84-1661-43C9-8A75-5DC338AAF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1" sheetId="11" r:id="rId8"/>
    <sheet name="List2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6" i="7" l="1"/>
  <c r="F84" i="7"/>
  <c r="F83" i="7" s="1"/>
  <c r="F76" i="7" s="1"/>
  <c r="F61" i="7"/>
  <c r="F96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5" i="7"/>
  <c r="F94" i="7"/>
  <c r="F93" i="7"/>
  <c r="F92" i="7"/>
  <c r="F91" i="7"/>
  <c r="F90" i="7"/>
  <c r="F89" i="7"/>
  <c r="F87" i="7"/>
  <c r="F86" i="7"/>
  <c r="F82" i="7"/>
  <c r="F81" i="7"/>
  <c r="F80" i="7"/>
  <c r="F79" i="7"/>
  <c r="F78" i="7"/>
  <c r="F77" i="7"/>
  <c r="F75" i="7"/>
  <c r="F74" i="7"/>
  <c r="F73" i="7"/>
  <c r="F72" i="7"/>
  <c r="F71" i="7"/>
  <c r="F70" i="7"/>
  <c r="F69" i="7"/>
  <c r="F68" i="7"/>
  <c r="F67" i="7"/>
  <c r="F64" i="7"/>
  <c r="F63" i="7"/>
  <c r="F62" i="7"/>
  <c r="F60" i="7"/>
  <c r="F55" i="7"/>
  <c r="F53" i="7" s="1"/>
  <c r="F32" i="7"/>
  <c r="F35" i="7"/>
  <c r="F45" i="7"/>
  <c r="F46" i="7"/>
  <c r="F51" i="7"/>
  <c r="F50" i="7"/>
  <c r="F47" i="7"/>
  <c r="F42" i="7"/>
  <c r="F43" i="7"/>
  <c r="F38" i="7"/>
  <c r="F39" i="7"/>
  <c r="F34" i="7"/>
  <c r="F30" i="7"/>
  <c r="F22" i="7"/>
  <c r="F21" i="7"/>
  <c r="F13" i="7"/>
  <c r="F10" i="7"/>
  <c r="F9" i="7"/>
  <c r="G76" i="7"/>
  <c r="E15" i="7"/>
  <c r="E61" i="7"/>
  <c r="G61" i="7"/>
  <c r="E96" i="7"/>
  <c r="G96" i="7"/>
  <c r="G68" i="7"/>
  <c r="E68" i="7"/>
  <c r="G71" i="7"/>
  <c r="E71" i="7"/>
  <c r="E70" i="7" s="1"/>
  <c r="G70" i="7"/>
  <c r="G46" i="7"/>
  <c r="E46" i="7"/>
  <c r="G12" i="7"/>
  <c r="G78" i="7"/>
  <c r="G77" i="7" s="1"/>
  <c r="E78" i="7"/>
  <c r="E77" i="7"/>
  <c r="D12" i="5"/>
  <c r="D11" i="5"/>
  <c r="D33" i="8"/>
  <c r="D43" i="8"/>
  <c r="D53" i="8"/>
  <c r="D51" i="8"/>
  <c r="D50" i="8"/>
  <c r="D48" i="8"/>
  <c r="D47" i="8"/>
  <c r="D46" i="8"/>
  <c r="D45" i="8"/>
  <c r="D44" i="8"/>
  <c r="D42" i="8"/>
  <c r="D41" i="8"/>
  <c r="D40" i="8"/>
  <c r="D37" i="8"/>
  <c r="D34" i="8"/>
  <c r="E43" i="8"/>
  <c r="E36" i="8"/>
  <c r="E33" i="8"/>
  <c r="C33" i="8"/>
  <c r="C36" i="8"/>
  <c r="D36" i="8"/>
  <c r="D10" i="8"/>
  <c r="D27" i="8"/>
  <c r="D24" i="8"/>
  <c r="D22" i="8"/>
  <c r="D21" i="8"/>
  <c r="D20" i="8"/>
  <c r="D19" i="8"/>
  <c r="D18" i="8" s="1"/>
  <c r="D17" i="8"/>
  <c r="D16" i="8"/>
  <c r="D14" i="8"/>
  <c r="D12" i="8"/>
  <c r="D11" i="8"/>
  <c r="C10" i="8"/>
  <c r="E10" i="8"/>
  <c r="F30" i="3"/>
  <c r="F28" i="3"/>
  <c r="F27" i="3"/>
  <c r="F26" i="3"/>
  <c r="F25" i="3"/>
  <c r="F16" i="3"/>
  <c r="F15" i="3"/>
  <c r="F14" i="3"/>
  <c r="F13" i="3"/>
  <c r="F12" i="3"/>
  <c r="F11" i="3"/>
  <c r="G24" i="3"/>
  <c r="G16" i="3"/>
  <c r="H34" i="10"/>
  <c r="G53" i="7"/>
  <c r="H19" i="10"/>
  <c r="H13" i="10"/>
  <c r="H12" i="10"/>
  <c r="H10" i="10"/>
  <c r="H9" i="10"/>
  <c r="C43" i="8"/>
  <c r="E18" i="8"/>
  <c r="C18" i="8"/>
  <c r="F24" i="3" l="1"/>
  <c r="G7" i="7"/>
  <c r="G11" i="7"/>
  <c r="G93" i="7"/>
  <c r="G81" i="7"/>
  <c r="G80" i="7" s="1"/>
  <c r="G74" i="7"/>
  <c r="G73" i="7" s="1"/>
  <c r="G65" i="7"/>
  <c r="F65" i="7"/>
  <c r="G63" i="7"/>
  <c r="G52" i="7"/>
  <c r="F52" i="7"/>
  <c r="E53" i="7"/>
  <c r="E52" i="7" s="1"/>
  <c r="F8" i="7"/>
  <c r="F7" i="7" s="1"/>
  <c r="F12" i="7"/>
  <c r="F11" i="7" s="1"/>
  <c r="E12" i="7"/>
  <c r="E11" i="7" s="1"/>
  <c r="E8" i="7"/>
  <c r="E7" i="7" s="1"/>
  <c r="G10" i="3"/>
  <c r="F10" i="3"/>
  <c r="E6" i="7" l="1"/>
  <c r="E5" i="7" s="1"/>
  <c r="F6" i="7"/>
  <c r="F5" i="7" s="1"/>
  <c r="G6" i="7"/>
  <c r="G5" i="7" s="1"/>
  <c r="G62" i="7"/>
  <c r="G98" i="7"/>
  <c r="G97" i="7" s="1"/>
  <c r="E98" i="7"/>
  <c r="E97" i="7" s="1"/>
  <c r="G67" i="7"/>
  <c r="E67" i="7"/>
  <c r="E65" i="7"/>
  <c r="F20" i="7" l="1"/>
  <c r="G20" i="7"/>
  <c r="G110" i="7" l="1"/>
  <c r="G109" i="7" s="1"/>
  <c r="E110" i="7"/>
  <c r="E109" i="7" s="1"/>
  <c r="G84" i="7"/>
  <c r="G83" i="7" s="1"/>
  <c r="E84" i="7"/>
  <c r="E83" i="7" s="1"/>
  <c r="E26" i="8" l="1"/>
  <c r="D26" i="8"/>
  <c r="C26" i="8"/>
  <c r="G107" i="7" l="1"/>
  <c r="G106" i="7" s="1"/>
  <c r="E107" i="7"/>
  <c r="E106" i="7" s="1"/>
  <c r="G101" i="7"/>
  <c r="G100" i="7" s="1"/>
  <c r="E101" i="7"/>
  <c r="E100" i="7" s="1"/>
  <c r="F16" i="7"/>
  <c r="G16" i="7"/>
  <c r="E16" i="7"/>
  <c r="G88" i="7"/>
  <c r="G87" i="7" s="1"/>
  <c r="G58" i="7"/>
  <c r="F58" i="7"/>
  <c r="E58" i="7"/>
  <c r="G104" i="7"/>
  <c r="G103" i="7" s="1"/>
  <c r="E104" i="7"/>
  <c r="E103" i="7" s="1"/>
  <c r="G92" i="7"/>
  <c r="G91" i="7" s="1"/>
  <c r="E93" i="7"/>
  <c r="E92" i="7" s="1"/>
  <c r="E91" i="7" s="1"/>
  <c r="F88" i="7"/>
  <c r="E88" i="7"/>
  <c r="E87" i="7" s="1"/>
  <c r="E81" i="7"/>
  <c r="E80" i="7" s="1"/>
  <c r="E63" i="7"/>
  <c r="E62" i="7" s="1"/>
  <c r="E74" i="7"/>
  <c r="E73" i="7" s="1"/>
  <c r="G49" i="7"/>
  <c r="G48" i="7" s="1"/>
  <c r="G45" i="7" s="1"/>
  <c r="F49" i="7"/>
  <c r="F48" i="7" s="1"/>
  <c r="E49" i="7"/>
  <c r="E48" i="7" s="1"/>
  <c r="E45" i="7" s="1"/>
  <c r="G41" i="7"/>
  <c r="G40" i="7" s="1"/>
  <c r="F41" i="7"/>
  <c r="F40" i="7" s="1"/>
  <c r="E41" i="7"/>
  <c r="E40" i="7" s="1"/>
  <c r="G37" i="7"/>
  <c r="G36" i="7" s="1"/>
  <c r="G15" i="7" s="1"/>
  <c r="F37" i="7"/>
  <c r="F36" i="7" s="1"/>
  <c r="F15" i="7" s="1"/>
  <c r="E37" i="7"/>
  <c r="E36" i="7" s="1"/>
  <c r="G32" i="7"/>
  <c r="G31" i="7" s="1"/>
  <c r="F31" i="7"/>
  <c r="E32" i="7"/>
  <c r="E31" i="7" s="1"/>
  <c r="G28" i="7"/>
  <c r="G27" i="7" s="1"/>
  <c r="F28" i="7"/>
  <c r="F27" i="7" s="1"/>
  <c r="E28" i="7"/>
  <c r="E27" i="7" s="1"/>
  <c r="G24" i="7"/>
  <c r="G23" i="7" s="1"/>
  <c r="F24" i="7"/>
  <c r="F23" i="7" s="1"/>
  <c r="E24" i="7"/>
  <c r="E23" i="7" s="1"/>
  <c r="G19" i="7"/>
  <c r="F19" i="7"/>
  <c r="E20" i="7"/>
  <c r="E19" i="7" s="1"/>
  <c r="E76" i="7" l="1"/>
  <c r="G95" i="7"/>
  <c r="E95" i="7"/>
  <c r="G57" i="7"/>
  <c r="G56" i="7" s="1"/>
  <c r="F57" i="7"/>
  <c r="F56" i="7" s="1"/>
  <c r="E57" i="7"/>
  <c r="E56" i="7" s="1"/>
  <c r="G14" i="7" l="1"/>
  <c r="G60" i="7"/>
  <c r="E14" i="7"/>
  <c r="F14" i="7"/>
  <c r="F112" i="7" s="1"/>
  <c r="E60" i="7"/>
  <c r="E112" i="7" s="1"/>
  <c r="E10" i="5"/>
  <c r="E9" i="5" s="1"/>
  <c r="D10" i="5"/>
  <c r="D9" i="5" s="1"/>
  <c r="C10" i="5"/>
  <c r="C9" i="5" s="1"/>
  <c r="E52" i="8"/>
  <c r="D52" i="8"/>
  <c r="C52" i="8"/>
  <c r="E49" i="8"/>
  <c r="D49" i="8"/>
  <c r="C49" i="8"/>
  <c r="E39" i="8"/>
  <c r="D39" i="8"/>
  <c r="C39" i="8"/>
  <c r="G112" i="7" l="1"/>
  <c r="E32" i="8"/>
  <c r="C32" i="8"/>
  <c r="D32" i="8"/>
  <c r="E23" i="8"/>
  <c r="D23" i="8"/>
  <c r="C23" i="8"/>
  <c r="E15" i="8"/>
  <c r="D15" i="8"/>
  <c r="C15" i="8"/>
  <c r="E13" i="8"/>
  <c r="D13" i="8"/>
  <c r="C13" i="8"/>
  <c r="C9" i="8" s="1"/>
  <c r="G29" i="3"/>
  <c r="F29" i="3"/>
  <c r="E29" i="3"/>
  <c r="E24" i="3"/>
  <c r="E16" i="3"/>
  <c r="G9" i="3"/>
  <c r="F9" i="3"/>
  <c r="E10" i="3"/>
  <c r="E9" i="8" l="1"/>
  <c r="D9" i="8"/>
  <c r="E9" i="3"/>
  <c r="F23" i="3"/>
  <c r="E23" i="3"/>
  <c r="G23" i="3"/>
  <c r="H8" i="10"/>
  <c r="G37" i="10" l="1"/>
  <c r="I21" i="10"/>
  <c r="H21" i="10"/>
  <c r="G21" i="10"/>
  <c r="I11" i="10"/>
  <c r="H11" i="10"/>
  <c r="G11" i="10"/>
  <c r="I8" i="10"/>
  <c r="G8" i="10"/>
  <c r="I14" i="10" l="1"/>
  <c r="I22" i="10" s="1"/>
  <c r="I28" i="10" s="1"/>
  <c r="I29" i="10" s="1"/>
  <c r="G14" i="10"/>
  <c r="G22" i="10" s="1"/>
  <c r="G28" i="10" s="1"/>
  <c r="G29" i="10" s="1"/>
  <c r="H14" i="10"/>
  <c r="H22" i="10" s="1"/>
  <c r="H28" i="10" s="1"/>
  <c r="H29" i="10" s="1"/>
  <c r="H37" i="10"/>
  <c r="I34" i="10" s="1"/>
  <c r="I37" i="10" s="1"/>
</calcChain>
</file>

<file path=xl/sharedStrings.xml><?xml version="1.0" encoding="utf-8"?>
<sst xmlns="http://schemas.openxmlformats.org/spreadsheetml/2006/main" count="313" uniqueCount="153">
  <si>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</si>
  <si>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</si>
  <si>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</si>
  <si>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</si>
  <si>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</si>
  <si>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</si>
  <si>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</si>
  <si>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</si>
  <si>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</si>
  <si>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</si>
  <si>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</si>
  <si>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</si>
  <si>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</si>
  <si>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</si>
  <si>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</si>
  <si>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</si>
  <si>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</si>
  <si>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</si>
  <si>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</si>
  <si>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</si>
  <si>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</si>
  <si>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</si>
  <si>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</si>
  <si>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</si>
  <si>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</si>
  <si>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</si>
  <si>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</si>
  <si>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</si>
  <si>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</si>
  <si>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</si>
  <si>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</si>
  <si>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</si>
  <si>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</si>
  <si>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</si>
  <si>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</si>
  <si>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</si>
  <si>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</si>
  <si>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</si>
  <si>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</si>
  <si>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</si>
  <si>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</si>
  <si>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</si>
  <si>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</si>
  <si>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</si>
  <si>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</si>
  <si>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</si>
  <si>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</si>
  <si>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</si>
  <si>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</si>
  <si>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</si>
  <si>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</si>
  <si>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</si>
  <si>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</si>
  <si>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</si>
  <si>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</si>
  <si>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</si>
  <si>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</si>
  <si>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</si>
  <si>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</si>
  <si>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</si>
  <si>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</si>
  <si>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</si>
  <si>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</si>
  <si>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</si>
  <si>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pruženi usluga</t>
  </si>
  <si>
    <t>Financijski rashodi</t>
  </si>
  <si>
    <t>Ostali rashodi</t>
  </si>
  <si>
    <t>Prihodi od imovin</t>
  </si>
  <si>
    <t>Prihodi po posebnim propisima</t>
  </si>
  <si>
    <t>6 Donacije</t>
  </si>
  <si>
    <t xml:space="preserve">  62 Donacije</t>
  </si>
  <si>
    <t xml:space="preserve">  44 Prihodi za decentralizirane funkcije</t>
  </si>
  <si>
    <t xml:space="preserve">  32 Vlastiti prihodi</t>
  </si>
  <si>
    <t xml:space="preserve">  38 Vlastiti prihodi - preneseno</t>
  </si>
  <si>
    <t xml:space="preserve">  48 Ostali prihodi za posebne namjene - preneseno</t>
  </si>
  <si>
    <t>7 Prihod od prodaje nef.imov, osig.</t>
  </si>
  <si>
    <t>09 Obrazovanje</t>
  </si>
  <si>
    <t>092 Srednjoškolsko obrazovanje</t>
  </si>
  <si>
    <t>098 Usluge obrazovanja koje nisu drugdje svrstane</t>
  </si>
  <si>
    <t>PROGRAM 5306</t>
  </si>
  <si>
    <t>Obilježavanje postiguća učenika i nastavnika</t>
  </si>
  <si>
    <t xml:space="preserve">Aktivnost A530605 </t>
  </si>
  <si>
    <t>Natjecanja i smotre</t>
  </si>
  <si>
    <t>Izvor financiranja 11</t>
  </si>
  <si>
    <t>Opći prihodi i primici</t>
  </si>
  <si>
    <t>PROGRAM 5501</t>
  </si>
  <si>
    <t>Srednjoškolsko obrazovanje</t>
  </si>
  <si>
    <t>Aktivnost A550101</t>
  </si>
  <si>
    <t>Osiguravanje uvjeta rada</t>
  </si>
  <si>
    <t>Izvor financiranja 32</t>
  </si>
  <si>
    <t>Vlastiti prihodi</t>
  </si>
  <si>
    <t>Izvor financiranja 38</t>
  </si>
  <si>
    <t>Vlastiti prihodi - preneseno</t>
  </si>
  <si>
    <t>Izvor financiranja 43</t>
  </si>
  <si>
    <t>Prihodi za posebne namjene</t>
  </si>
  <si>
    <t>Izvor financiranja 44</t>
  </si>
  <si>
    <t>Prihodi za decentraliirane funkcije</t>
  </si>
  <si>
    <t>Izvor financiranja 48</t>
  </si>
  <si>
    <t>Prihodi za posebne namjene - preneseno</t>
  </si>
  <si>
    <t>Izvor financiranja 62</t>
  </si>
  <si>
    <t>Donacije</t>
  </si>
  <si>
    <t>PROGRAM 5502</t>
  </si>
  <si>
    <t>Unapređenje kvalitete OO sustava</t>
  </si>
  <si>
    <t>Aktivnost T550102</t>
  </si>
  <si>
    <t>Investicijsko održavanje objekta i opreme</t>
  </si>
  <si>
    <t>Aktivnost A550203</t>
  </si>
  <si>
    <t>Programi školskog kurikuluma</t>
  </si>
  <si>
    <t>Aktivnost A550205</t>
  </si>
  <si>
    <t>Sufinanciranje rada pomoćnika</t>
  </si>
  <si>
    <t>PROGRAM 5504</t>
  </si>
  <si>
    <t>Kapitalna ulaganja u OO infrastrukturu</t>
  </si>
  <si>
    <t>Aktivnost K550401</t>
  </si>
  <si>
    <t>Opremanje ustanova školstva</t>
  </si>
  <si>
    <t>7 Prihodi od naknada štete s osnove osiguranja</t>
  </si>
  <si>
    <t xml:space="preserve">  73 Prihodi od naknada štete s osnove osiguranja</t>
  </si>
  <si>
    <t xml:space="preserve">  73 Prihod od naknade štete s osnove osiguranja</t>
  </si>
  <si>
    <t xml:space="preserve">  68 Donacije - prenesena sredstva</t>
  </si>
  <si>
    <t>Izvor financiranja 73</t>
  </si>
  <si>
    <t>Prihod od naknade štete</t>
  </si>
  <si>
    <t>Aktivnost A550221</t>
  </si>
  <si>
    <t>Osigurnje bespl.menstr.hig.potrepština</t>
  </si>
  <si>
    <t>Tekuće donacije u naravi</t>
  </si>
  <si>
    <t>Uredska oprema i namještaj</t>
  </si>
  <si>
    <t xml:space="preserve">Vlastiti prihodi </t>
  </si>
  <si>
    <t>Plan za 2026.</t>
  </si>
  <si>
    <t>Oprema</t>
  </si>
  <si>
    <t xml:space="preserve">  5.52 Ostale pomoći (Grad Opatija)</t>
  </si>
  <si>
    <t>Izvor financiranja 5.50</t>
  </si>
  <si>
    <t xml:space="preserve">Pomoći iz državnog proračuna </t>
  </si>
  <si>
    <t xml:space="preserve">Izvor financiranja 5.52 </t>
  </si>
  <si>
    <t>Ostale pomoći (Grad Opatija)</t>
  </si>
  <si>
    <t>Izvor financiranja 5.56</t>
  </si>
  <si>
    <t xml:space="preserve">  5.5011 Pomoć iz drž.prorač.kroz opće prihode i primitke (MZOM, ASOO, MRad)</t>
  </si>
  <si>
    <t xml:space="preserve">  5.5012 Pomoć iz drž.prorač.kroz nac.sufin.EU projekata MZOM</t>
  </si>
  <si>
    <t xml:space="preserve">  5.56 Europski socijalni fond plus </t>
  </si>
  <si>
    <t>Izvor financiranja 5.5012</t>
  </si>
  <si>
    <t>Pomoć iz drž.prorač.kroz nac.sufin.EU projekata MZOM</t>
  </si>
  <si>
    <t xml:space="preserve">Europski socijalni fond plus </t>
  </si>
  <si>
    <t>Izvor financiranja 5.5011</t>
  </si>
  <si>
    <t>Pomoć iz drž.prorač.kroz opće prihode i primitke</t>
  </si>
  <si>
    <t>FINANCIJSKI PLAN OBRTNIČKE ŠKOLE, OPATIJA ZA 2026. GODINU - I. REBALANS</t>
  </si>
  <si>
    <t>Povećanje / smanjenje</t>
  </si>
  <si>
    <t>I. izmjene i dopune</t>
  </si>
  <si>
    <t xml:space="preserve">  1.12 Sredstva učešća za pomoći (PUN)</t>
  </si>
  <si>
    <t xml:space="preserve">  5.5012 MZOM - Pomoćnici u nastavi</t>
  </si>
  <si>
    <t xml:space="preserve">  5.56 Europski socijalni fond plus - Pomoćnici i nastavi</t>
  </si>
  <si>
    <t xml:space="preserve">  5.5011 Pomoć iz drž.prorač.- preneseno</t>
  </si>
  <si>
    <t>Prihodi od prodaje proizvedene dugotrajne imovine</t>
  </si>
  <si>
    <t>Izvor financiranja 1.12</t>
  </si>
  <si>
    <t xml:space="preserve">Sredstva učešća za pomoći </t>
  </si>
  <si>
    <t>Izvor financiranja 5.501118</t>
  </si>
  <si>
    <t>Pomoć iz drž.prorač.- prenesena sredstva</t>
  </si>
  <si>
    <t>Pomoći iz državnog proračuna - preneseno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</si>
</sst>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3" fontId="21" fillId="0" borderId="3" xfId="0" applyNumberFormat="1" applyFont="1" applyFill="1" applyBorder="1" applyAlignment="1" applyProtection="1">
      <alignment horizontal="right" vertical="center" wrapText="1"/>
    </xf>
    <xf numFmtId="3" fontId="22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3" xfId="0" quotePrefix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vertical="center" wrapText="1"/>
    </xf>
    <xf numFmtId="0" fontId="7" fillId="0" borderId="3" xfId="0" applyNumberFormat="1" applyFont="1" applyFill="1" applyBorder="1" applyAlignment="1" applyProtection="1">
      <alignment vertical="center" wrapText="1"/>
    </xf>
    <xf numFmtId="3" fontId="3" fillId="0" borderId="3" xfId="0" applyNumberFormat="1" applyFont="1" applyFill="1" applyBorder="1" applyAlignment="1" applyProtection="1">
      <alignment horizontal="right" wrapText="1"/>
    </xf>
    <xf numFmtId="0" fontId="0" fillId="0" borderId="0" xfId="0" applyFill="1"/>
    <xf numFmtId="3" fontId="21" fillId="0" borderId="3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 applyProtection="1">
      <alignment horizontal="right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3" fontId="5" fillId="0" borderId="3" xfId="0" applyNumberFormat="1" applyFont="1" applyFill="1" applyBorder="1" applyAlignment="1" applyProtection="1">
      <alignment horizontal="right" vertical="center" wrapText="1"/>
    </xf>
    <xf numFmtId="3" fontId="10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27" fillId="0" borderId="3" xfId="0" applyNumberFormat="1" applyFont="1" applyFill="1" applyBorder="1" applyAlignment="1">
      <alignment horizontal="right"/>
    </xf>
    <xf numFmtId="3" fontId="10" fillId="0" borderId="3" xfId="0" applyNumberFormat="1" applyFont="1" applyFill="1" applyBorder="1" applyAlignment="1" applyProtection="1">
      <alignment horizontal="right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ont="1" applyFill="1"/>
    <xf numFmtId="3" fontId="22" fillId="0" borderId="3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21" fillId="0" borderId="4" xfId="0" applyNumberFormat="1" applyFont="1" applyFill="1" applyBorder="1" applyAlignment="1" applyProtection="1">
      <alignment horizontal="left" vertical="center" wrapText="1"/>
    </xf>
    <xf numFmtId="0" fontId="28" fillId="0" borderId="4" xfId="0" applyNumberFormat="1" applyFont="1" applyFill="1" applyBorder="1" applyAlignment="1" applyProtection="1">
      <alignment horizontal="left" vertical="center" wrapText="1"/>
    </xf>
    <xf numFmtId="3" fontId="29" fillId="0" borderId="3" xfId="0" applyNumberFormat="1" applyFont="1" applyFill="1" applyBorder="1" applyAlignment="1">
      <alignment horizontal="right"/>
    </xf>
    <xf numFmtId="0" fontId="16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left" vertical="center" wrapText="1" indent="1"/>
    </xf>
    <xf numFmtId="0" fontId="3" fillId="0" borderId="4" xfId="0" applyNumberFormat="1" applyFont="1" applyFill="1" applyBorder="1" applyAlignment="1" applyProtection="1">
      <alignment horizontal="left" vertical="center" wrapText="1" indent="1"/>
    </xf>
    <xf numFmtId="0" fontId="11" fillId="0" borderId="0" xfId="0" applyFont="1" applyFill="1"/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quotePrefix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 applyProtection="1">
      <alignment vertical="center" wrapText="1"/>
    </xf>
    <xf numFmtId="0" fontId="24" fillId="0" borderId="3" xfId="0" quotePrefix="1" applyFont="1" applyFill="1" applyBorder="1" applyAlignment="1">
      <alignment horizontal="left" vertical="center"/>
    </xf>
    <xf numFmtId="0" fontId="25" fillId="0" borderId="3" xfId="0" applyNumberFormat="1" applyFont="1" applyFill="1" applyBorder="1" applyAlignment="1" applyProtection="1">
      <alignment horizontal="left" vertical="center" wrapText="1"/>
    </xf>
    <xf numFmtId="0" fontId="25" fillId="0" borderId="4" xfId="0" applyNumberFormat="1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>
      <alignment horizontal="left" vertical="center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25" fillId="0" borderId="3" xfId="0" applyNumberFormat="1" applyFont="1" applyFill="1" applyBorder="1" applyAlignment="1" applyProtection="1">
      <alignment vertical="center" wrapText="1"/>
    </xf>
    <xf numFmtId="3" fontId="5" fillId="0" borderId="4" xfId="0" applyNumberFormat="1" applyFont="1" applyFill="1" applyBorder="1" applyAlignment="1">
      <alignment horizontal="right"/>
    </xf>
    <xf numFmtId="0" fontId="25" fillId="0" borderId="3" xfId="0" applyFont="1" applyFill="1" applyBorder="1" applyAlignment="1">
      <alignment horizontal="left" vertical="center"/>
    </xf>
    <xf numFmtId="0" fontId="26" fillId="0" borderId="3" xfId="0" quotePrefix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 applyProtection="1">
      <alignment horizontal="left" vertical="center" wrapText="1"/>
    </xf>
    <xf numFmtId="0" fontId="8" fillId="0" borderId="0" xfId="0" quotePrefix="1" applyFont="1" applyFill="1" applyBorder="1" applyAlignment="1">
      <alignment horizontal="left" vertical="center"/>
    </xf>
    <xf numFmtId="3" fontId="0" fillId="0" borderId="0" xfId="0" applyNumberFormat="1" applyFill="1"/>
    <xf numFmtId="0" fontId="28" fillId="0" borderId="4" xfId="0" applyNumberFormat="1" applyFont="1" applyFill="1" applyBorder="1" applyAlignment="1" applyProtection="1">
      <alignment horizontal="left" vertical="center" wrapText="1"/>
    </xf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1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30" fillId="0" borderId="3" xfId="0" quotePrefix="1" applyFont="1" applyFill="1" applyBorder="1" applyAlignment="1">
      <alignment horizontal="left" vertical="center"/>
    </xf>
    <xf numFmtId="0" fontId="22" fillId="0" borderId="3" xfId="0" quotePrefix="1" applyFont="1" applyFill="1" applyBorder="1" applyAlignment="1">
      <alignment horizontal="left" vertical="center"/>
    </xf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16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 applyProtection="1">
      <alignment horizontal="right" vertical="center" wrapText="1"/>
    </xf>
    <xf numFmtId="3" fontId="31" fillId="0" borderId="3" xfId="0" applyNumberFormat="1" applyFont="1" applyFill="1" applyBorder="1" applyAlignment="1">
      <alignment horizontal="right"/>
    </xf>
    <xf numFmtId="3" fontId="32" fillId="0" borderId="3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wrapText="1"/>
    </xf>
    <xf numFmtId="0" fontId="3" fillId="0" borderId="1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left" vertical="center" wrapText="1" indent="1"/>
    </xf>
    <xf numFmtId="0" fontId="3" fillId="0" borderId="4" xfId="0" applyNumberFormat="1" applyFont="1" applyFill="1" applyBorder="1" applyAlignment="1" applyProtection="1">
      <alignment horizontal="left" vertical="center" wrapText="1" inden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0" fontId="16" fillId="0" borderId="2" xfId="0" applyNumberFormat="1" applyFont="1" applyFill="1" applyBorder="1" applyAlignment="1" applyProtection="1">
      <alignment horizontal="left" vertical="center" wrapText="1"/>
    </xf>
    <xf numFmtId="0" fontId="16" fillId="0" borderId="4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22" fillId="0" borderId="1" xfId="0" applyNumberFormat="1" applyFont="1" applyFill="1" applyBorder="1" applyAlignment="1" applyProtection="1">
      <alignment horizontal="left" vertical="center" wrapText="1" indent="1"/>
    </xf>
    <xf numFmtId="0" fontId="22" fillId="0" borderId="2" xfId="0" applyNumberFormat="1" applyFont="1" applyFill="1" applyBorder="1" applyAlignment="1" applyProtection="1">
      <alignment horizontal="left" vertical="center" wrapText="1" indent="1"/>
    </xf>
    <xf numFmtId="0" fontId="22" fillId="0" borderId="4" xfId="0" applyNumberFormat="1" applyFont="1" applyFill="1" applyBorder="1" applyAlignment="1" applyProtection="1">
      <alignment horizontal="left" vertical="center" wrapText="1" indent="1"/>
    </xf>
    <xf numFmtId="0" fontId="28" fillId="0" borderId="1" xfId="0" applyNumberFormat="1" applyFont="1" applyFill="1" applyBorder="1" applyAlignment="1" applyProtection="1">
      <alignment horizontal="left" vertical="center" wrapText="1"/>
    </xf>
    <xf numFmtId="0" fontId="28" fillId="0" borderId="2" xfId="0" applyNumberFormat="1" applyFont="1" applyFill="1" applyBorder="1" applyAlignment="1" applyProtection="1">
      <alignment horizontal="left" vertical="center" wrapText="1"/>
    </xf>
    <xf numFmtId="0" fontId="28" fillId="0" borderId="4" xfId="0" applyNumberFormat="1" applyFont="1" applyFill="1" applyBorder="1" applyAlignment="1" applyProtection="1">
      <alignment horizontal="left" vertical="center" wrapText="1"/>
    </xf>
    <xf numFmtId="0" fontId="22" fillId="0" borderId="1" xfId="0" applyNumberFormat="1" applyFont="1" applyFill="1" applyBorder="1" applyAlignment="1" applyProtection="1">
      <alignment horizontal="left" vertical="center" wrapText="1"/>
    </xf>
    <xf numFmtId="0" fontId="22" fillId="0" borderId="2" xfId="0" applyNumberFormat="1" applyFont="1" applyFill="1" applyBorder="1" applyAlignment="1" applyProtection="1">
      <alignment horizontal="left" vertical="center" wrapText="1"/>
    </xf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23" fillId="0" borderId="1" xfId="0" applyNumberFormat="1" applyFont="1" applyFill="1" applyBorder="1" applyAlignment="1" applyProtection="1">
      <alignment horizontal="left" vertical="center" wrapText="1"/>
    </xf>
    <xf numFmtId="0" fontId="23" fillId="0" borderId="2" xfId="0" applyNumberFormat="1" applyFont="1" applyFill="1" applyBorder="1" applyAlignment="1" applyProtection="1">
      <alignment horizontal="left" vertical="center" wrapText="1"/>
    </xf>
    <xf numFmtId="0" fontId="23" fillId="0" borderId="4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0" borderId="2" xfId="0" applyNumberFormat="1" applyFont="1" applyFill="1" applyBorder="1" applyAlignment="1" applyProtection="1">
      <alignment horizontal="left" vertical="center" wrapText="1"/>
    </xf>
    <xf numFmtId="0" fontId="21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40"/>
  <sheetViews>
    <sheetView tabSelected="1" zoomScaleNormal="100" workbookViewId="0">
      <selection activeCell="G9" sqref="G9"/>
    </sheetView>
  </sheetViews>
  <sheetFormatPr defaultRowHeight="14.4" x14ac:dyDescent="0.3"/>
  <cols>
    <col min="1" max="1" width="2" customWidth="1"/>
    <col min="6" max="9" width="25.33203125" customWidth="1"/>
  </cols>
  <sheetData>
    <row r="1" spans="2:9" ht="42" customHeight="1" x14ac:dyDescent="0.3">
      <c r="B1" s="134" t="s">
        <v>140</v>
      </c>
      <c r="C1" s="134"/>
      <c r="D1" s="134"/>
      <c r="E1" s="134"/>
      <c r="F1" s="134"/>
      <c r="G1" s="134"/>
      <c r="H1" s="134"/>
      <c r="I1" s="134"/>
    </row>
    <row r="2" spans="2:9" ht="17.399999999999999" x14ac:dyDescent="0.3">
      <c r="B2" s="10"/>
      <c r="C2" s="10"/>
      <c r="D2" s="10"/>
      <c r="E2" s="10"/>
      <c r="F2" s="10"/>
      <c r="G2" s="10"/>
      <c r="H2" s="10"/>
      <c r="I2" s="10"/>
    </row>
    <row r="3" spans="2:9" ht="15.6" x14ac:dyDescent="0.3">
      <c r="B3" s="121" t="s">
        <v>18</v>
      </c>
      <c r="C3" s="121"/>
      <c r="D3" s="121"/>
      <c r="E3" s="121"/>
      <c r="F3" s="121"/>
      <c r="G3" s="121"/>
      <c r="H3" s="135"/>
      <c r="I3" s="135"/>
    </row>
    <row r="4" spans="2:9" ht="17.399999999999999" x14ac:dyDescent="0.3">
      <c r="B4" s="10"/>
      <c r="C4" s="10"/>
      <c r="D4" s="10"/>
      <c r="E4" s="10"/>
      <c r="F4" s="10"/>
      <c r="G4" s="10"/>
      <c r="H4" s="4"/>
      <c r="I4" s="4"/>
    </row>
    <row r="5" spans="2:9" ht="15.6" x14ac:dyDescent="0.3">
      <c r="B5" s="121" t="s">
        <v>24</v>
      </c>
      <c r="C5" s="122"/>
      <c r="D5" s="122"/>
      <c r="E5" s="122"/>
      <c r="F5" s="122"/>
      <c r="G5" s="122"/>
      <c r="H5" s="122"/>
      <c r="I5" s="122"/>
    </row>
    <row r="6" spans="2:9" ht="17.399999999999999" x14ac:dyDescent="0.3">
      <c r="B6" s="1"/>
      <c r="C6" s="2"/>
      <c r="D6" s="2"/>
      <c r="E6" s="2"/>
      <c r="F6" s="5"/>
      <c r="G6" s="113"/>
      <c r="H6" s="6"/>
      <c r="I6" s="18" t="s">
        <v>30</v>
      </c>
    </row>
    <row r="7" spans="2:9" x14ac:dyDescent="0.3">
      <c r="B7" s="11"/>
      <c r="C7" s="12"/>
      <c r="D7" s="12"/>
      <c r="E7" s="13"/>
      <c r="F7" s="14"/>
      <c r="G7" s="21" t="s">
        <v>124</v>
      </c>
      <c r="H7" s="3" t="s">
        <v>141</v>
      </c>
      <c r="I7" s="3" t="s">
        <v>142</v>
      </c>
    </row>
    <row r="8" spans="2:9" x14ac:dyDescent="0.3">
      <c r="B8" s="126" t="s">
        <v>0</v>
      </c>
      <c r="C8" s="120"/>
      <c r="D8" s="120"/>
      <c r="E8" s="120"/>
      <c r="F8" s="136"/>
      <c r="G8" s="15">
        <f t="shared" ref="G8:I8" si="0">G9+G10</f>
        <v>1230406.8500000001</v>
      </c>
      <c r="H8" s="15">
        <f t="shared" si="0"/>
        <v>111086.70999999996</v>
      </c>
      <c r="I8" s="15">
        <f t="shared" si="0"/>
        <v>1341493.56</v>
      </c>
    </row>
    <row r="9" spans="2:9" x14ac:dyDescent="0.3">
      <c r="B9" s="137" t="s">
        <v>31</v>
      </c>
      <c r="C9" s="138"/>
      <c r="D9" s="138"/>
      <c r="E9" s="138"/>
      <c r="F9" s="133"/>
      <c r="G9" s="16">
        <v>1230406.8500000001</v>
      </c>
      <c r="H9" s="16">
        <f>I9-G9</f>
        <v>111086.70999999996</v>
      </c>
      <c r="I9" s="16">
        <v>1341493.56</v>
      </c>
    </row>
    <row r="10" spans="2:9" x14ac:dyDescent="0.3">
      <c r="B10" s="139" t="s">
        <v>32</v>
      </c>
      <c r="C10" s="133"/>
      <c r="D10" s="133"/>
      <c r="E10" s="133"/>
      <c r="F10" s="133"/>
      <c r="G10" s="16"/>
      <c r="H10" s="16">
        <f>I10-G10</f>
        <v>0</v>
      </c>
      <c r="I10" s="16"/>
    </row>
    <row r="11" spans="2:9" x14ac:dyDescent="0.3">
      <c r="B11" s="19" t="s">
        <v>1</v>
      </c>
      <c r="C11" s="25"/>
      <c r="D11" s="25"/>
      <c r="E11" s="25"/>
      <c r="F11" s="25"/>
      <c r="G11" s="15">
        <f t="shared" ref="G11:I11" si="1">G12+G13</f>
        <v>1230407</v>
      </c>
      <c r="H11" s="15">
        <f t="shared" si="1"/>
        <v>20678.560000000049</v>
      </c>
      <c r="I11" s="15">
        <f t="shared" si="1"/>
        <v>1251085.56</v>
      </c>
    </row>
    <row r="12" spans="2:9" x14ac:dyDescent="0.3">
      <c r="B12" s="140" t="s">
        <v>33</v>
      </c>
      <c r="C12" s="138"/>
      <c r="D12" s="138"/>
      <c r="E12" s="138"/>
      <c r="F12" s="138"/>
      <c r="G12" s="16">
        <v>1228977</v>
      </c>
      <c r="H12" s="16">
        <f>I12-G12</f>
        <v>7683.5500000000466</v>
      </c>
      <c r="I12" s="16">
        <v>1236660.55</v>
      </c>
    </row>
    <row r="13" spans="2:9" x14ac:dyDescent="0.3">
      <c r="B13" s="132" t="s">
        <v>34</v>
      </c>
      <c r="C13" s="133"/>
      <c r="D13" s="133"/>
      <c r="E13" s="133"/>
      <c r="F13" s="133"/>
      <c r="G13" s="27">
        <v>1430</v>
      </c>
      <c r="H13" s="16">
        <f>I13-G13</f>
        <v>12995.01</v>
      </c>
      <c r="I13" s="27">
        <v>14425.01</v>
      </c>
    </row>
    <row r="14" spans="2:9" x14ac:dyDescent="0.3">
      <c r="B14" s="119" t="s">
        <v>56</v>
      </c>
      <c r="C14" s="120"/>
      <c r="D14" s="120"/>
      <c r="E14" s="120"/>
      <c r="F14" s="120"/>
      <c r="G14" s="15">
        <f t="shared" ref="G14:I14" si="2">G8-G11</f>
        <v>-0.14999999990686774</v>
      </c>
      <c r="H14" s="15">
        <f t="shared" si="2"/>
        <v>90408.149999999907</v>
      </c>
      <c r="I14" s="15">
        <f t="shared" si="2"/>
        <v>90408</v>
      </c>
    </row>
    <row r="15" spans="2:9" ht="17.399999999999999" x14ac:dyDescent="0.3">
      <c r="B15" s="10"/>
      <c r="C15" s="8"/>
      <c r="D15" s="8"/>
      <c r="E15" s="8"/>
      <c r="F15" s="8"/>
      <c r="G15" s="9"/>
      <c r="H15" s="9"/>
      <c r="I15" s="9"/>
    </row>
    <row r="16" spans="2:9" ht="15.6" x14ac:dyDescent="0.3">
      <c r="B16" s="121" t="s">
        <v>25</v>
      </c>
      <c r="C16" s="122"/>
      <c r="D16" s="122"/>
      <c r="E16" s="122"/>
      <c r="F16" s="122"/>
      <c r="G16" s="122"/>
      <c r="H16" s="122"/>
      <c r="I16" s="122"/>
    </row>
    <row r="17" spans="2:9" ht="17.399999999999999" x14ac:dyDescent="0.3">
      <c r="B17" s="10"/>
      <c r="C17" s="8"/>
      <c r="D17" s="8"/>
      <c r="E17" s="8"/>
      <c r="F17" s="8"/>
      <c r="G17" s="9"/>
      <c r="H17" s="9"/>
      <c r="I17" s="9"/>
    </row>
    <row r="18" spans="2:9" x14ac:dyDescent="0.3">
      <c r="B18" s="11"/>
      <c r="C18" s="12"/>
      <c r="D18" s="12"/>
      <c r="E18" s="13"/>
      <c r="F18" s="14"/>
      <c r="G18" s="21" t="s">
        <v>124</v>
      </c>
      <c r="H18" s="3" t="s">
        <v>141</v>
      </c>
      <c r="I18" s="3" t="s">
        <v>142</v>
      </c>
    </row>
    <row r="19" spans="2:9" x14ac:dyDescent="0.3">
      <c r="B19" s="132" t="s">
        <v>35</v>
      </c>
      <c r="C19" s="133"/>
      <c r="D19" s="133"/>
      <c r="E19" s="133"/>
      <c r="F19" s="133"/>
      <c r="G19" s="27"/>
      <c r="H19" s="16">
        <f>I19-G19</f>
        <v>0</v>
      </c>
      <c r="I19" s="26"/>
    </row>
    <row r="20" spans="2:9" x14ac:dyDescent="0.3">
      <c r="B20" s="132" t="s">
        <v>36</v>
      </c>
      <c r="C20" s="133"/>
      <c r="D20" s="133"/>
      <c r="E20" s="133"/>
      <c r="F20" s="133"/>
      <c r="G20" s="27"/>
      <c r="H20" s="27"/>
      <c r="I20" s="26"/>
    </row>
    <row r="21" spans="2:9" x14ac:dyDescent="0.3">
      <c r="B21" s="119" t="s">
        <v>2</v>
      </c>
      <c r="C21" s="120"/>
      <c r="D21" s="120"/>
      <c r="E21" s="120"/>
      <c r="F21" s="120"/>
      <c r="G21" s="15">
        <f t="shared" ref="G21:I21" si="3">G19-G20</f>
        <v>0</v>
      </c>
      <c r="H21" s="15">
        <f t="shared" si="3"/>
        <v>0</v>
      </c>
      <c r="I21" s="15">
        <f t="shared" si="3"/>
        <v>0</v>
      </c>
    </row>
    <row r="22" spans="2:9" x14ac:dyDescent="0.3">
      <c r="B22" s="119" t="s">
        <v>57</v>
      </c>
      <c r="C22" s="120"/>
      <c r="D22" s="120"/>
      <c r="E22" s="120"/>
      <c r="F22" s="120"/>
      <c r="G22" s="15">
        <f t="shared" ref="G22:I22" si="4">G14+G21</f>
        <v>-0.14999999990686774</v>
      </c>
      <c r="H22" s="15">
        <f t="shared" si="4"/>
        <v>90408.149999999907</v>
      </c>
      <c r="I22" s="15">
        <f t="shared" si="4"/>
        <v>90408</v>
      </c>
    </row>
    <row r="23" spans="2:9" ht="17.399999999999999" x14ac:dyDescent="0.3">
      <c r="B23" s="7"/>
      <c r="C23" s="8"/>
      <c r="D23" s="8"/>
      <c r="E23" s="8"/>
      <c r="F23" s="8"/>
      <c r="G23" s="9"/>
      <c r="H23" s="9"/>
      <c r="I23" s="9"/>
    </row>
    <row r="24" spans="2:9" ht="15.6" x14ac:dyDescent="0.3">
      <c r="B24" s="121" t="s">
        <v>58</v>
      </c>
      <c r="C24" s="122"/>
      <c r="D24" s="122"/>
      <c r="E24" s="122"/>
      <c r="F24" s="122"/>
      <c r="G24" s="122"/>
      <c r="H24" s="122"/>
      <c r="I24" s="122"/>
    </row>
    <row r="25" spans="2:9" ht="15.6" x14ac:dyDescent="0.3">
      <c r="B25" s="23"/>
      <c r="C25" s="24"/>
      <c r="D25" s="24"/>
      <c r="E25" s="24"/>
      <c r="F25" s="24"/>
      <c r="G25" s="24"/>
      <c r="H25" s="24"/>
      <c r="I25" s="24"/>
    </row>
    <row r="26" spans="2:9" x14ac:dyDescent="0.3">
      <c r="B26" s="11"/>
      <c r="C26" s="12"/>
      <c r="D26" s="12"/>
      <c r="E26" s="13"/>
      <c r="F26" s="14"/>
      <c r="G26" s="21" t="s">
        <v>124</v>
      </c>
      <c r="H26" s="3" t="s">
        <v>141</v>
      </c>
      <c r="I26" s="3" t="s">
        <v>142</v>
      </c>
    </row>
    <row r="27" spans="2:9" ht="15" customHeight="1" x14ac:dyDescent="0.3">
      <c r="B27" s="123" t="s">
        <v>59</v>
      </c>
      <c r="C27" s="124"/>
      <c r="D27" s="124"/>
      <c r="E27" s="124"/>
      <c r="F27" s="125"/>
      <c r="G27" s="28">
        <v>0</v>
      </c>
      <c r="H27" s="28">
        <v>-90408</v>
      </c>
      <c r="I27" s="29">
        <v>-90408</v>
      </c>
    </row>
    <row r="28" spans="2:9" ht="15" customHeight="1" x14ac:dyDescent="0.3">
      <c r="B28" s="119" t="s">
        <v>60</v>
      </c>
      <c r="C28" s="120"/>
      <c r="D28" s="120"/>
      <c r="E28" s="120"/>
      <c r="F28" s="120"/>
      <c r="G28" s="30">
        <f t="shared" ref="G28:I28" si="5">G22+G27</f>
        <v>-0.14999999990686774</v>
      </c>
      <c r="H28" s="30">
        <f t="shared" si="5"/>
        <v>0.14999999990686774</v>
      </c>
      <c r="I28" s="31">
        <f t="shared" si="5"/>
        <v>0</v>
      </c>
    </row>
    <row r="29" spans="2:9" ht="45" customHeight="1" x14ac:dyDescent="0.3">
      <c r="B29" s="126" t="s">
        <v>61</v>
      </c>
      <c r="C29" s="127"/>
      <c r="D29" s="127"/>
      <c r="E29" s="127"/>
      <c r="F29" s="128"/>
      <c r="G29" s="30">
        <f t="shared" ref="G29:I29" si="6">G14+G21+G27-G28</f>
        <v>0</v>
      </c>
      <c r="H29" s="30">
        <f t="shared" si="6"/>
        <v>0</v>
      </c>
      <c r="I29" s="31">
        <f t="shared" si="6"/>
        <v>0</v>
      </c>
    </row>
    <row r="30" spans="2:9" ht="15.6" x14ac:dyDescent="0.3">
      <c r="B30" s="32"/>
      <c r="C30" s="33"/>
      <c r="D30" s="33"/>
      <c r="E30" s="33"/>
      <c r="F30" s="33"/>
      <c r="G30" s="33"/>
      <c r="H30" s="33"/>
      <c r="I30" s="33"/>
    </row>
    <row r="31" spans="2:9" ht="15.6" x14ac:dyDescent="0.3">
      <c r="B31" s="129" t="s">
        <v>55</v>
      </c>
      <c r="C31" s="129"/>
      <c r="D31" s="129"/>
      <c r="E31" s="129"/>
      <c r="F31" s="129"/>
      <c r="G31" s="129"/>
      <c r="H31" s="129"/>
      <c r="I31" s="129"/>
    </row>
    <row r="32" spans="2:9" ht="17.399999999999999" x14ac:dyDescent="0.3">
      <c r="B32" s="34"/>
      <c r="C32" s="35"/>
      <c r="D32" s="35"/>
      <c r="E32" s="35"/>
      <c r="F32" s="35"/>
      <c r="G32" s="36"/>
      <c r="H32" s="36"/>
      <c r="I32" s="36"/>
    </row>
    <row r="33" spans="2:9" x14ac:dyDescent="0.3">
      <c r="B33" s="37"/>
      <c r="C33" s="38"/>
      <c r="D33" s="38"/>
      <c r="E33" s="39"/>
      <c r="F33" s="40"/>
      <c r="G33" s="21" t="s">
        <v>124</v>
      </c>
      <c r="H33" s="3" t="s">
        <v>141</v>
      </c>
      <c r="I33" s="3" t="s">
        <v>142</v>
      </c>
    </row>
    <row r="34" spans="2:9" x14ac:dyDescent="0.3">
      <c r="B34" s="123" t="s">
        <v>59</v>
      </c>
      <c r="C34" s="124"/>
      <c r="D34" s="124"/>
      <c r="E34" s="124"/>
      <c r="F34" s="125"/>
      <c r="G34" s="28">
        <v>0</v>
      </c>
      <c r="H34" s="28">
        <f>G37</f>
        <v>0</v>
      </c>
      <c r="I34" s="29">
        <f>H37</f>
        <v>0</v>
      </c>
    </row>
    <row r="35" spans="2:9" ht="28.5" customHeight="1" x14ac:dyDescent="0.3">
      <c r="B35" s="123" t="s">
        <v>62</v>
      </c>
      <c r="C35" s="124"/>
      <c r="D35" s="124"/>
      <c r="E35" s="124"/>
      <c r="F35" s="125"/>
      <c r="G35" s="28">
        <v>0</v>
      </c>
      <c r="H35" s="28">
        <v>0</v>
      </c>
      <c r="I35" s="29">
        <v>0</v>
      </c>
    </row>
    <row r="36" spans="2:9" x14ac:dyDescent="0.3">
      <c r="B36" s="123" t="s">
        <v>63</v>
      </c>
      <c r="C36" s="130"/>
      <c r="D36" s="130"/>
      <c r="E36" s="130"/>
      <c r="F36" s="131"/>
      <c r="G36" s="28">
        <v>0</v>
      </c>
      <c r="H36" s="28">
        <v>0</v>
      </c>
      <c r="I36" s="29">
        <v>0</v>
      </c>
    </row>
    <row r="37" spans="2:9" ht="15" customHeight="1" x14ac:dyDescent="0.3">
      <c r="B37" s="119" t="s">
        <v>60</v>
      </c>
      <c r="C37" s="120"/>
      <c r="D37" s="120"/>
      <c r="E37" s="120"/>
      <c r="F37" s="120"/>
      <c r="G37" s="17">
        <f t="shared" ref="G37:I37" si="7">G34-G35+G36</f>
        <v>0</v>
      </c>
      <c r="H37" s="17">
        <f t="shared" si="7"/>
        <v>0</v>
      </c>
      <c r="I37" s="41">
        <f t="shared" si="7"/>
        <v>0</v>
      </c>
    </row>
    <row r="38" spans="2:9" ht="6.6" customHeight="1" x14ac:dyDescent="0.3">
      <c r="B38" s="117"/>
      <c r="C38" s="118"/>
      <c r="D38" s="118"/>
      <c r="E38" s="118"/>
      <c r="F38" s="118"/>
      <c r="G38" s="118"/>
      <c r="H38" s="118"/>
      <c r="I38" s="118"/>
    </row>
    <row r="39" spans="2:9" x14ac:dyDescent="0.3">
      <c r="B39" s="117"/>
      <c r="C39" s="118"/>
      <c r="D39" s="118"/>
      <c r="E39" s="118"/>
      <c r="F39" s="118"/>
      <c r="G39" s="118"/>
      <c r="H39" s="118"/>
      <c r="I39" s="118"/>
    </row>
    <row r="40" spans="2:9" ht="9" customHeight="1" x14ac:dyDescent="0.3"/>
  </sheetData>
  <mergeCells count="25">
    <mergeCell ref="B20:F20"/>
    <mergeCell ref="B1:I1"/>
    <mergeCell ref="B3:I3"/>
    <mergeCell ref="B5:I5"/>
    <mergeCell ref="B8:F8"/>
    <mergeCell ref="B9:F9"/>
    <mergeCell ref="B10:F10"/>
    <mergeCell ref="B12:F12"/>
    <mergeCell ref="B13:F13"/>
    <mergeCell ref="B14:F14"/>
    <mergeCell ref="B16:I16"/>
    <mergeCell ref="B19:F19"/>
    <mergeCell ref="B39:I39"/>
    <mergeCell ref="B21:F21"/>
    <mergeCell ref="B22:F22"/>
    <mergeCell ref="B24:I24"/>
    <mergeCell ref="B27:F27"/>
    <mergeCell ref="B28:F28"/>
    <mergeCell ref="B29:F29"/>
    <mergeCell ref="B31:I31"/>
    <mergeCell ref="B34:F34"/>
    <mergeCell ref="B35:F35"/>
    <mergeCell ref="B36:F36"/>
    <mergeCell ref="B37:F37"/>
    <mergeCell ref="B38:I38"/>
  </mergeCells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I30"/>
  <sheetViews>
    <sheetView workbookViewId="0">
      <selection activeCell="G15" sqref="G15"/>
    </sheetView>
  </sheetViews>
  <sheetFormatPr defaultRowHeight="14.4" x14ac:dyDescent="0.3"/>
  <cols>
    <col min="1" max="1" width="3.33203125" style="54" customWidth="1"/>
    <col min="2" max="2" width="7.44140625" style="54" bestFit="1" customWidth="1"/>
    <col min="3" max="3" width="8.44140625" style="54" bestFit="1" customWidth="1"/>
    <col min="4" max="4" width="27.6640625" style="54" bestFit="1" customWidth="1"/>
    <col min="5" max="7" width="25.33203125" style="54" customWidth="1"/>
    <col min="8" max="16384" width="8.88671875" style="54"/>
  </cols>
  <sheetData>
    <row r="1" spans="2:9" ht="18" customHeight="1" x14ac:dyDescent="0.3">
      <c r="B1" s="100"/>
      <c r="C1" s="100"/>
      <c r="D1" s="100"/>
      <c r="E1" s="100"/>
      <c r="F1" s="100"/>
      <c r="G1" s="100"/>
    </row>
    <row r="2" spans="2:9" ht="15.75" customHeight="1" x14ac:dyDescent="0.3">
      <c r="B2" s="121" t="s">
        <v>18</v>
      </c>
      <c r="C2" s="121"/>
      <c r="D2" s="121"/>
      <c r="E2" s="121"/>
      <c r="F2" s="121"/>
      <c r="G2" s="121"/>
    </row>
    <row r="3" spans="2:9" ht="17.399999999999999" x14ac:dyDescent="0.3">
      <c r="B3" s="100"/>
      <c r="C3" s="100"/>
      <c r="D3" s="100"/>
      <c r="E3" s="100"/>
      <c r="F3" s="4"/>
      <c r="G3" s="4"/>
    </row>
    <row r="4" spans="2:9" ht="18" customHeight="1" x14ac:dyDescent="0.3">
      <c r="B4" s="121" t="s">
        <v>4</v>
      </c>
      <c r="C4" s="121"/>
      <c r="D4" s="121"/>
      <c r="E4" s="121"/>
      <c r="F4" s="121"/>
      <c r="G4" s="121"/>
    </row>
    <row r="5" spans="2:9" ht="17.399999999999999" x14ac:dyDescent="0.3">
      <c r="B5" s="100"/>
      <c r="C5" s="100"/>
      <c r="D5" s="100"/>
      <c r="E5" s="100"/>
      <c r="F5" s="4"/>
      <c r="G5" s="4"/>
    </row>
    <row r="6" spans="2:9" ht="15.75" customHeight="1" x14ac:dyDescent="0.3">
      <c r="B6" s="121" t="s">
        <v>37</v>
      </c>
      <c r="C6" s="121"/>
      <c r="D6" s="121"/>
      <c r="E6" s="121"/>
      <c r="F6" s="121"/>
      <c r="G6" s="121"/>
    </row>
    <row r="7" spans="2:9" ht="17.399999999999999" x14ac:dyDescent="0.3">
      <c r="B7" s="100"/>
      <c r="C7" s="100"/>
      <c r="D7" s="100"/>
      <c r="E7" s="100"/>
      <c r="F7" s="4"/>
      <c r="G7" s="4"/>
    </row>
    <row r="8" spans="2:9" x14ac:dyDescent="0.3">
      <c r="B8" s="21" t="s">
        <v>5</v>
      </c>
      <c r="C8" s="22" t="s">
        <v>6</v>
      </c>
      <c r="D8" s="22" t="s">
        <v>3</v>
      </c>
      <c r="E8" s="21" t="s">
        <v>124</v>
      </c>
      <c r="F8" s="21" t="s">
        <v>141</v>
      </c>
      <c r="G8" s="21" t="s">
        <v>142</v>
      </c>
    </row>
    <row r="9" spans="2:9" x14ac:dyDescent="0.3">
      <c r="B9" s="21"/>
      <c r="C9" s="22"/>
      <c r="D9" s="104" t="s">
        <v>0</v>
      </c>
      <c r="E9" s="42">
        <f>E10+E16</f>
        <v>1230406.8500000001</v>
      </c>
      <c r="F9" s="42">
        <f>F10+F16</f>
        <v>111086.71000000002</v>
      </c>
      <c r="G9" s="42">
        <f>G10+G16</f>
        <v>1341493.56</v>
      </c>
    </row>
    <row r="10" spans="2:9" ht="15.75" customHeight="1" x14ac:dyDescent="0.3">
      <c r="B10" s="46">
        <v>6</v>
      </c>
      <c r="C10" s="46"/>
      <c r="D10" s="46" t="s">
        <v>7</v>
      </c>
      <c r="E10" s="16">
        <f>E11+E12+E13+E14+E15</f>
        <v>1230406.8500000001</v>
      </c>
      <c r="F10" s="16">
        <f>F11+F12+F13+F14+F15</f>
        <v>111086.71000000002</v>
      </c>
      <c r="G10" s="16">
        <f>G11+G12+G13+G14+G15</f>
        <v>1341493.56</v>
      </c>
    </row>
    <row r="11" spans="2:9" ht="39.6" x14ac:dyDescent="0.3">
      <c r="B11" s="46"/>
      <c r="C11" s="47">
        <v>63</v>
      </c>
      <c r="D11" s="47" t="s">
        <v>26</v>
      </c>
      <c r="E11" s="45">
        <v>1100600</v>
      </c>
      <c r="F11" s="45">
        <f>G11-E11</f>
        <v>92016.530000000028</v>
      </c>
      <c r="G11" s="45">
        <v>1192616.53</v>
      </c>
    </row>
    <row r="12" spans="2:9" x14ac:dyDescent="0.3">
      <c r="B12" s="48"/>
      <c r="C12" s="48">
        <v>64</v>
      </c>
      <c r="D12" s="48" t="s">
        <v>67</v>
      </c>
      <c r="E12" s="45">
        <v>1</v>
      </c>
      <c r="F12" s="45">
        <f>G12-E12</f>
        <v>-0.85</v>
      </c>
      <c r="G12" s="45">
        <v>0.15</v>
      </c>
    </row>
    <row r="13" spans="2:9" x14ac:dyDescent="0.3">
      <c r="B13" s="48"/>
      <c r="C13" s="48">
        <v>65</v>
      </c>
      <c r="D13" s="48" t="s">
        <v>68</v>
      </c>
      <c r="E13" s="45">
        <v>12320</v>
      </c>
      <c r="F13" s="45">
        <f>G13-E13</f>
        <v>2490</v>
      </c>
      <c r="G13" s="45">
        <v>14810</v>
      </c>
    </row>
    <row r="14" spans="2:9" x14ac:dyDescent="0.3">
      <c r="B14" s="48"/>
      <c r="C14" s="48">
        <v>66</v>
      </c>
      <c r="D14" s="48" t="s">
        <v>64</v>
      </c>
      <c r="E14" s="45">
        <v>420</v>
      </c>
      <c r="F14" s="45">
        <f>G14-E14</f>
        <v>4378</v>
      </c>
      <c r="G14" s="45">
        <v>4798</v>
      </c>
    </row>
    <row r="15" spans="2:9" ht="39.6" x14ac:dyDescent="0.3">
      <c r="B15" s="48"/>
      <c r="C15" s="48">
        <v>67</v>
      </c>
      <c r="D15" s="47" t="s">
        <v>27</v>
      </c>
      <c r="E15" s="45">
        <v>117065.85</v>
      </c>
      <c r="F15" s="45">
        <f>G15-E15</f>
        <v>12203.029999999999</v>
      </c>
      <c r="G15" s="45">
        <v>129268.88</v>
      </c>
      <c r="I15" s="95"/>
    </row>
    <row r="16" spans="2:9" ht="26.4" x14ac:dyDescent="0.3">
      <c r="B16" s="49">
        <v>7</v>
      </c>
      <c r="C16" s="50"/>
      <c r="D16" s="51" t="s">
        <v>8</v>
      </c>
      <c r="E16" s="16">
        <f>E17</f>
        <v>0</v>
      </c>
      <c r="F16" s="16">
        <f>F17</f>
        <v>0</v>
      </c>
      <c r="G16" s="16">
        <f>G17</f>
        <v>0</v>
      </c>
      <c r="I16" s="95"/>
    </row>
    <row r="17" spans="2:7" ht="26.4" x14ac:dyDescent="0.3">
      <c r="B17" s="47"/>
      <c r="C17" s="47">
        <v>72</v>
      </c>
      <c r="D17" s="52" t="s">
        <v>147</v>
      </c>
      <c r="E17" s="45">
        <v>0</v>
      </c>
      <c r="F17" s="45">
        <v>0</v>
      </c>
      <c r="G17" s="53">
        <v>0</v>
      </c>
    </row>
    <row r="20" spans="2:7" ht="15.6" x14ac:dyDescent="0.3">
      <c r="B20" s="121" t="s">
        <v>38</v>
      </c>
      <c r="C20" s="141"/>
      <c r="D20" s="141"/>
      <c r="E20" s="141"/>
      <c r="F20" s="141"/>
      <c r="G20" s="141"/>
    </row>
    <row r="21" spans="2:7" ht="17.399999999999999" x14ac:dyDescent="0.3">
      <c r="B21" s="100"/>
      <c r="C21" s="100"/>
      <c r="D21" s="100"/>
      <c r="E21" s="100"/>
      <c r="F21" s="4"/>
      <c r="G21" s="4"/>
    </row>
    <row r="22" spans="2:7" x14ac:dyDescent="0.3">
      <c r="B22" s="21" t="s">
        <v>5</v>
      </c>
      <c r="C22" s="22" t="s">
        <v>6</v>
      </c>
      <c r="D22" s="22" t="s">
        <v>9</v>
      </c>
      <c r="E22" s="21" t="s">
        <v>124</v>
      </c>
      <c r="F22" s="21" t="s">
        <v>141</v>
      </c>
      <c r="G22" s="21" t="s">
        <v>142</v>
      </c>
    </row>
    <row r="23" spans="2:7" x14ac:dyDescent="0.3">
      <c r="B23" s="21"/>
      <c r="C23" s="22"/>
      <c r="D23" s="104" t="s">
        <v>1</v>
      </c>
      <c r="E23" s="43">
        <f>E24+E29</f>
        <v>1230406.8700000001</v>
      </c>
      <c r="F23" s="43">
        <f>F24+F29</f>
        <v>20678.690000000002</v>
      </c>
      <c r="G23" s="43">
        <f>G24+G29</f>
        <v>1251085.56</v>
      </c>
    </row>
    <row r="24" spans="2:7" ht="15.75" customHeight="1" x14ac:dyDescent="0.3">
      <c r="B24" s="46">
        <v>3</v>
      </c>
      <c r="C24" s="46"/>
      <c r="D24" s="46" t="s">
        <v>10</v>
      </c>
      <c r="E24" s="55">
        <f>E25+E26+E27+E28</f>
        <v>1228976.8700000001</v>
      </c>
      <c r="F24" s="55">
        <f>F25+F26+F27+F28</f>
        <v>7683.6800000000039</v>
      </c>
      <c r="G24" s="55">
        <f>G25+G26+G27+G28</f>
        <v>1236660.55</v>
      </c>
    </row>
    <row r="25" spans="2:7" ht="15.75" customHeight="1" x14ac:dyDescent="0.3">
      <c r="B25" s="46"/>
      <c r="C25" s="47">
        <v>31</v>
      </c>
      <c r="D25" s="47" t="s">
        <v>11</v>
      </c>
      <c r="E25" s="45">
        <v>1124115.8500000001</v>
      </c>
      <c r="F25" s="45">
        <f>G25-E25</f>
        <v>0</v>
      </c>
      <c r="G25" s="45">
        <v>1124115.8500000001</v>
      </c>
    </row>
    <row r="26" spans="2:7" x14ac:dyDescent="0.3">
      <c r="B26" s="48"/>
      <c r="C26" s="48">
        <v>32</v>
      </c>
      <c r="D26" s="48" t="s">
        <v>21</v>
      </c>
      <c r="E26" s="45">
        <v>103431</v>
      </c>
      <c r="F26" s="45">
        <f>G26-E26</f>
        <v>7818.4100000000035</v>
      </c>
      <c r="G26" s="45">
        <v>111249.41</v>
      </c>
    </row>
    <row r="27" spans="2:7" x14ac:dyDescent="0.3">
      <c r="B27" s="48"/>
      <c r="C27" s="48">
        <v>34</v>
      </c>
      <c r="D27" s="48" t="s">
        <v>65</v>
      </c>
      <c r="E27" s="45">
        <v>260.02</v>
      </c>
      <c r="F27" s="45">
        <f>G27-E27</f>
        <v>-170.72999999999996</v>
      </c>
      <c r="G27" s="45">
        <v>89.29</v>
      </c>
    </row>
    <row r="28" spans="2:7" x14ac:dyDescent="0.3">
      <c r="B28" s="48"/>
      <c r="C28" s="48">
        <v>38</v>
      </c>
      <c r="D28" s="48" t="s">
        <v>66</v>
      </c>
      <c r="E28" s="45">
        <v>1170</v>
      </c>
      <c r="F28" s="45">
        <f>G28-E28</f>
        <v>36</v>
      </c>
      <c r="G28" s="45">
        <v>1206</v>
      </c>
    </row>
    <row r="29" spans="2:7" ht="26.4" x14ac:dyDescent="0.3">
      <c r="B29" s="49">
        <v>4</v>
      </c>
      <c r="C29" s="50"/>
      <c r="D29" s="51" t="s">
        <v>12</v>
      </c>
      <c r="E29" s="16">
        <f>E30</f>
        <v>1430</v>
      </c>
      <c r="F29" s="16">
        <f>F30</f>
        <v>12995.01</v>
      </c>
      <c r="G29" s="16">
        <f>G30</f>
        <v>14425.01</v>
      </c>
    </row>
    <row r="30" spans="2:7" ht="26.4" x14ac:dyDescent="0.3">
      <c r="B30" s="47"/>
      <c r="C30" s="47">
        <v>42</v>
      </c>
      <c r="D30" s="52" t="s">
        <v>28</v>
      </c>
      <c r="E30" s="45">
        <v>1430</v>
      </c>
      <c r="F30" s="45">
        <f>G30-E30</f>
        <v>12995.01</v>
      </c>
      <c r="G30" s="45">
        <v>14425.01</v>
      </c>
    </row>
  </sheetData>
  <mergeCells count="4">
    <mergeCell ref="B20:G20"/>
    <mergeCell ref="B2:G2"/>
    <mergeCell ref="B4:G4"/>
    <mergeCell ref="B6:G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B1:E54"/>
  <sheetViews>
    <sheetView workbookViewId="0">
      <selection activeCell="E40" sqref="E40"/>
    </sheetView>
  </sheetViews>
  <sheetFormatPr defaultRowHeight="14.4" x14ac:dyDescent="0.3"/>
  <cols>
    <col min="1" max="1" width="8.88671875" style="54"/>
    <col min="2" max="2" width="56.6640625" style="54" customWidth="1"/>
    <col min="3" max="3" width="26.5546875" style="54" customWidth="1"/>
    <col min="4" max="4" width="25" style="54" customWidth="1"/>
    <col min="5" max="5" width="26.33203125" style="54" customWidth="1"/>
    <col min="6" max="16384" width="8.88671875" style="54"/>
  </cols>
  <sheetData>
    <row r="1" spans="2:5" ht="18" customHeight="1" x14ac:dyDescent="0.3">
      <c r="B1" s="100"/>
      <c r="C1" s="100"/>
      <c r="D1" s="100"/>
      <c r="E1" s="100"/>
    </row>
    <row r="2" spans="2:5" ht="15.75" customHeight="1" x14ac:dyDescent="0.3">
      <c r="B2" s="121" t="s">
        <v>18</v>
      </c>
      <c r="C2" s="121"/>
      <c r="D2" s="121"/>
      <c r="E2" s="121"/>
    </row>
    <row r="3" spans="2:5" ht="17.399999999999999" x14ac:dyDescent="0.3">
      <c r="C3" s="100"/>
      <c r="D3" s="4"/>
      <c r="E3" s="4"/>
    </row>
    <row r="4" spans="2:5" ht="18" customHeight="1" x14ac:dyDescent="0.3">
      <c r="B4" s="121" t="s">
        <v>4</v>
      </c>
      <c r="C4" s="121"/>
      <c r="D4" s="121"/>
      <c r="E4" s="121"/>
    </row>
    <row r="5" spans="2:5" ht="17.399999999999999" x14ac:dyDescent="0.3">
      <c r="B5" s="100"/>
      <c r="C5" s="100"/>
      <c r="D5" s="4"/>
      <c r="E5" s="4"/>
    </row>
    <row r="6" spans="2:5" ht="15.75" customHeight="1" x14ac:dyDescent="0.3">
      <c r="B6" s="121" t="s">
        <v>39</v>
      </c>
      <c r="C6" s="121"/>
      <c r="D6" s="121"/>
      <c r="E6" s="121"/>
    </row>
    <row r="7" spans="2:5" ht="17.399999999999999" x14ac:dyDescent="0.3">
      <c r="B7" s="100"/>
      <c r="C7" s="100"/>
      <c r="D7" s="4"/>
      <c r="E7" s="4"/>
    </row>
    <row r="8" spans="2:5" s="80" customFormat="1" ht="18.600000000000001" customHeight="1" x14ac:dyDescent="0.3">
      <c r="B8" s="64" t="s">
        <v>41</v>
      </c>
      <c r="C8" s="64" t="s">
        <v>124</v>
      </c>
      <c r="D8" s="64" t="s">
        <v>141</v>
      </c>
      <c r="E8" s="107" t="s">
        <v>142</v>
      </c>
    </row>
    <row r="9" spans="2:5" s="80" customFormat="1" ht="15.6" x14ac:dyDescent="0.3">
      <c r="B9" s="58" t="s">
        <v>0</v>
      </c>
      <c r="C9" s="59">
        <f>C10+C13+C15+C18+C23+C26</f>
        <v>1230406.8500000001</v>
      </c>
      <c r="D9" s="59">
        <f>D10+D13+D15+D18+D23+D26</f>
        <v>111086.71000000002</v>
      </c>
      <c r="E9" s="59">
        <f>E10+E13+E15+E18+E23+E26</f>
        <v>1341493.56</v>
      </c>
    </row>
    <row r="10" spans="2:5" s="80" customFormat="1" ht="15.6" x14ac:dyDescent="0.3">
      <c r="B10" s="83" t="s">
        <v>45</v>
      </c>
      <c r="C10" s="59">
        <f>C11+C12</f>
        <v>25333</v>
      </c>
      <c r="D10" s="59">
        <f>D11+D12</f>
        <v>-9515.91</v>
      </c>
      <c r="E10" s="59">
        <f>E11+E12</f>
        <v>15817.09</v>
      </c>
    </row>
    <row r="11" spans="2:5" s="80" customFormat="1" ht="15.6" x14ac:dyDescent="0.3">
      <c r="B11" s="84" t="s">
        <v>143</v>
      </c>
      <c r="C11" s="60">
        <v>0</v>
      </c>
      <c r="D11" s="60">
        <f>E11-C11</f>
        <v>10317.09</v>
      </c>
      <c r="E11" s="60">
        <v>10317.09</v>
      </c>
    </row>
    <row r="12" spans="2:5" s="80" customFormat="1" ht="15.6" x14ac:dyDescent="0.3">
      <c r="B12" s="84" t="s">
        <v>46</v>
      </c>
      <c r="C12" s="114">
        <v>25333</v>
      </c>
      <c r="D12" s="60">
        <f>E12-C12</f>
        <v>-19833</v>
      </c>
      <c r="E12" s="114">
        <v>5500</v>
      </c>
    </row>
    <row r="13" spans="2:5" s="80" customFormat="1" ht="15.6" x14ac:dyDescent="0.3">
      <c r="B13" s="92" t="s">
        <v>47</v>
      </c>
      <c r="C13" s="61">
        <f>C14</f>
        <v>301</v>
      </c>
      <c r="D13" s="61">
        <f>D14</f>
        <v>279.14999999999998</v>
      </c>
      <c r="E13" s="61">
        <f>E14</f>
        <v>580.15</v>
      </c>
    </row>
    <row r="14" spans="2:5" s="80" customFormat="1" ht="15.6" x14ac:dyDescent="0.3">
      <c r="B14" s="84" t="s">
        <v>72</v>
      </c>
      <c r="C14" s="60">
        <v>301</v>
      </c>
      <c r="D14" s="60">
        <f>E14-C14</f>
        <v>279.14999999999998</v>
      </c>
      <c r="E14" s="60">
        <v>580.15</v>
      </c>
    </row>
    <row r="15" spans="2:5" s="80" customFormat="1" ht="15.6" x14ac:dyDescent="0.3">
      <c r="B15" s="93" t="s">
        <v>43</v>
      </c>
      <c r="C15" s="62">
        <f>C16+C17</f>
        <v>92720</v>
      </c>
      <c r="D15" s="62">
        <f>D16+D17</f>
        <v>14793.029999999999</v>
      </c>
      <c r="E15" s="62">
        <f>E16+E17</f>
        <v>107513.03</v>
      </c>
    </row>
    <row r="16" spans="2:5" s="80" customFormat="1" ht="15.6" x14ac:dyDescent="0.3">
      <c r="B16" s="82" t="s">
        <v>44</v>
      </c>
      <c r="C16" s="60">
        <v>12220</v>
      </c>
      <c r="D16" s="60">
        <f>E16-C16</f>
        <v>2490</v>
      </c>
      <c r="E16" s="60">
        <v>14710</v>
      </c>
    </row>
    <row r="17" spans="2:5" s="80" customFormat="1" ht="15.6" x14ac:dyDescent="0.3">
      <c r="B17" s="82" t="s">
        <v>71</v>
      </c>
      <c r="C17" s="74">
        <v>80500</v>
      </c>
      <c r="D17" s="60">
        <f>E17-C17</f>
        <v>12303.029999999999</v>
      </c>
      <c r="E17" s="60">
        <v>92803.03</v>
      </c>
    </row>
    <row r="18" spans="2:5" s="80" customFormat="1" ht="15.6" x14ac:dyDescent="0.3">
      <c r="B18" s="58" t="s">
        <v>42</v>
      </c>
      <c r="C18" s="62">
        <f>C19+C20+C21+C22</f>
        <v>1111832.8500000001</v>
      </c>
      <c r="D18" s="62">
        <f>D19+D20+D21+D22</f>
        <v>101432.44000000002</v>
      </c>
      <c r="E18" s="62">
        <f>E19+E20+E21+E22</f>
        <v>1213265.29</v>
      </c>
    </row>
    <row r="19" spans="2:5" s="80" customFormat="1" ht="15.6" x14ac:dyDescent="0.3">
      <c r="B19" s="108" t="s">
        <v>132</v>
      </c>
      <c r="C19" s="74">
        <v>1098600</v>
      </c>
      <c r="D19" s="60">
        <f>E19-C19</f>
        <v>91516.530000000028</v>
      </c>
      <c r="E19" s="74">
        <v>1190116.53</v>
      </c>
    </row>
    <row r="20" spans="2:5" s="80" customFormat="1" ht="15.6" x14ac:dyDescent="0.3">
      <c r="B20" s="108" t="s">
        <v>144</v>
      </c>
      <c r="C20" s="74">
        <v>5357</v>
      </c>
      <c r="D20" s="60">
        <f>E20-C20</f>
        <v>-2372.6</v>
      </c>
      <c r="E20" s="74">
        <v>2984.4</v>
      </c>
    </row>
    <row r="21" spans="2:5" s="80" customFormat="1" ht="15.6" x14ac:dyDescent="0.3">
      <c r="B21" s="108" t="s">
        <v>126</v>
      </c>
      <c r="C21" s="60">
        <v>2000</v>
      </c>
      <c r="D21" s="60">
        <f>E21-C21</f>
        <v>500</v>
      </c>
      <c r="E21" s="60">
        <v>2500</v>
      </c>
    </row>
    <row r="22" spans="2:5" s="80" customFormat="1" ht="15.6" x14ac:dyDescent="0.3">
      <c r="B22" s="108" t="s">
        <v>145</v>
      </c>
      <c r="C22" s="60">
        <v>5875.85</v>
      </c>
      <c r="D22" s="60">
        <f>E22-C22</f>
        <v>11788.51</v>
      </c>
      <c r="E22" s="60">
        <v>17664.36</v>
      </c>
    </row>
    <row r="23" spans="2:5" s="80" customFormat="1" ht="15.6" x14ac:dyDescent="0.3">
      <c r="B23" s="58" t="s">
        <v>69</v>
      </c>
      <c r="C23" s="62">
        <f>C24</f>
        <v>120</v>
      </c>
      <c r="D23" s="62">
        <f>D24</f>
        <v>4098</v>
      </c>
      <c r="E23" s="62">
        <f>E24</f>
        <v>4218</v>
      </c>
    </row>
    <row r="24" spans="2:5" s="80" customFormat="1" ht="15.6" x14ac:dyDescent="0.3">
      <c r="B24" s="84" t="s">
        <v>70</v>
      </c>
      <c r="C24" s="60">
        <v>120</v>
      </c>
      <c r="D24" s="60">
        <f>E24-C24</f>
        <v>4098</v>
      </c>
      <c r="E24" s="60">
        <v>4218</v>
      </c>
    </row>
    <row r="25" spans="2:5" s="80" customFormat="1" ht="15.6" hidden="1" x14ac:dyDescent="0.3"/>
    <row r="26" spans="2:5" s="80" customFormat="1" ht="15.6" x14ac:dyDescent="0.3">
      <c r="B26" s="58" t="s">
        <v>113</v>
      </c>
      <c r="C26" s="62">
        <f>C27</f>
        <v>100</v>
      </c>
      <c r="D26" s="62">
        <f>D27</f>
        <v>0</v>
      </c>
      <c r="E26" s="62">
        <f>E27</f>
        <v>100</v>
      </c>
    </row>
    <row r="27" spans="2:5" s="80" customFormat="1" ht="15.6" x14ac:dyDescent="0.3">
      <c r="B27" s="84" t="s">
        <v>114</v>
      </c>
      <c r="C27" s="60">
        <v>100</v>
      </c>
      <c r="D27" s="60">
        <f>E27-C27</f>
        <v>0</v>
      </c>
      <c r="E27" s="60">
        <v>100</v>
      </c>
    </row>
    <row r="28" spans="2:5" s="80" customFormat="1" ht="15.6" x14ac:dyDescent="0.3"/>
    <row r="29" spans="2:5" s="80" customFormat="1" ht="15.75" customHeight="1" x14ac:dyDescent="0.3">
      <c r="B29" s="121" t="s">
        <v>40</v>
      </c>
      <c r="C29" s="121"/>
      <c r="D29" s="121"/>
      <c r="E29" s="121"/>
    </row>
    <row r="30" spans="2:5" s="80" customFormat="1" ht="15.6" x14ac:dyDescent="0.3">
      <c r="B30" s="101"/>
      <c r="C30" s="101"/>
      <c r="D30" s="102"/>
      <c r="E30" s="102"/>
    </row>
    <row r="31" spans="2:5" s="80" customFormat="1" ht="19.8" customHeight="1" x14ac:dyDescent="0.3">
      <c r="B31" s="64" t="s">
        <v>41</v>
      </c>
      <c r="C31" s="107" t="s">
        <v>124</v>
      </c>
      <c r="D31" s="21" t="s">
        <v>141</v>
      </c>
      <c r="E31" s="107" t="s">
        <v>142</v>
      </c>
    </row>
    <row r="32" spans="2:5" s="80" customFormat="1" ht="15.6" x14ac:dyDescent="0.3">
      <c r="B32" s="58" t="s">
        <v>1</v>
      </c>
      <c r="C32" s="59">
        <f>C33+C36+C39+C43+C49+C52</f>
        <v>1230406.8600000001</v>
      </c>
      <c r="D32" s="114">
        <f>D33+D36+D39+D43+D49+D52</f>
        <v>20679.39</v>
      </c>
      <c r="E32" s="59">
        <f>E33+E36+E39+E43+E49+E52</f>
        <v>1251086.3900000001</v>
      </c>
    </row>
    <row r="33" spans="2:5" s="80" customFormat="1" ht="15.75" customHeight="1" x14ac:dyDescent="0.3">
      <c r="B33" s="83" t="s">
        <v>45</v>
      </c>
      <c r="C33" s="61">
        <f>C34+C35</f>
        <v>25332.86</v>
      </c>
      <c r="D33" s="61">
        <f>D34+D35</f>
        <v>-9515.91</v>
      </c>
      <c r="E33" s="61">
        <f>E34+E35</f>
        <v>15817.09</v>
      </c>
    </row>
    <row r="34" spans="2:5" s="80" customFormat="1" ht="15.75" customHeight="1" x14ac:dyDescent="0.3">
      <c r="B34" s="84" t="s">
        <v>143</v>
      </c>
      <c r="C34" s="60">
        <v>0</v>
      </c>
      <c r="D34" s="60">
        <f>E34-C34</f>
        <v>10317.09</v>
      </c>
      <c r="E34" s="60">
        <v>10317.09</v>
      </c>
    </row>
    <row r="35" spans="2:5" s="80" customFormat="1" ht="15.6" x14ac:dyDescent="0.3">
      <c r="B35" s="84" t="s">
        <v>46</v>
      </c>
      <c r="C35" s="60">
        <v>25332.86</v>
      </c>
      <c r="D35" s="60">
        <v>-19833</v>
      </c>
      <c r="E35" s="60">
        <v>5500</v>
      </c>
    </row>
    <row r="36" spans="2:5" s="80" customFormat="1" ht="15.6" x14ac:dyDescent="0.3">
      <c r="B36" s="83" t="s">
        <v>47</v>
      </c>
      <c r="C36" s="61">
        <f>C37+C38</f>
        <v>301</v>
      </c>
      <c r="D36" s="61">
        <f>D37+D38</f>
        <v>279.14999999999998</v>
      </c>
      <c r="E36" s="61">
        <f>E37+E38</f>
        <v>580.15</v>
      </c>
    </row>
    <row r="37" spans="2:5" s="80" customFormat="1" ht="15.6" x14ac:dyDescent="0.3">
      <c r="B37" s="84" t="s">
        <v>72</v>
      </c>
      <c r="C37" s="60">
        <v>301</v>
      </c>
      <c r="D37" s="60">
        <f>E37-C37</f>
        <v>279.14999999999998</v>
      </c>
      <c r="E37" s="60">
        <v>580.15</v>
      </c>
    </row>
    <row r="38" spans="2:5" s="80" customFormat="1" ht="15.6" x14ac:dyDescent="0.3">
      <c r="B38" s="84" t="s">
        <v>73</v>
      </c>
      <c r="C38" s="60">
        <v>0</v>
      </c>
      <c r="D38" s="60">
        <v>0</v>
      </c>
      <c r="E38" s="60">
        <v>0</v>
      </c>
    </row>
    <row r="39" spans="2:5" s="80" customFormat="1" ht="15.6" x14ac:dyDescent="0.3">
      <c r="B39" s="93" t="s">
        <v>43</v>
      </c>
      <c r="C39" s="61">
        <f>C40+C41+C42</f>
        <v>92720</v>
      </c>
      <c r="D39" s="61">
        <f>D40+D41+D42</f>
        <v>13117.89</v>
      </c>
      <c r="E39" s="61">
        <f>E40+E41+E42</f>
        <v>105837.89</v>
      </c>
    </row>
    <row r="40" spans="2:5" s="80" customFormat="1" ht="15.6" x14ac:dyDescent="0.3">
      <c r="B40" s="82" t="s">
        <v>44</v>
      </c>
      <c r="C40" s="60">
        <v>12220</v>
      </c>
      <c r="D40" s="60">
        <f>E40-C40</f>
        <v>2490</v>
      </c>
      <c r="E40" s="60">
        <v>14710</v>
      </c>
    </row>
    <row r="41" spans="2:5" s="80" customFormat="1" ht="15.6" x14ac:dyDescent="0.3">
      <c r="B41" s="82" t="s">
        <v>71</v>
      </c>
      <c r="C41" s="60">
        <v>80500</v>
      </c>
      <c r="D41" s="60">
        <f>E41-C41</f>
        <v>9230</v>
      </c>
      <c r="E41" s="60">
        <v>89730</v>
      </c>
    </row>
    <row r="42" spans="2:5" s="80" customFormat="1" ht="15.6" x14ac:dyDescent="0.3">
      <c r="B42" s="82" t="s">
        <v>74</v>
      </c>
      <c r="C42" s="60">
        <v>0</v>
      </c>
      <c r="D42" s="60">
        <f>E42-C42</f>
        <v>1397.89</v>
      </c>
      <c r="E42" s="60">
        <v>1397.89</v>
      </c>
    </row>
    <row r="43" spans="2:5" s="80" customFormat="1" ht="15.6" x14ac:dyDescent="0.3">
      <c r="B43" s="58" t="s">
        <v>42</v>
      </c>
      <c r="C43" s="61">
        <f>C44+C46+C47+C48</f>
        <v>1111833</v>
      </c>
      <c r="D43" s="61">
        <f>D44+D45+D46+D47+D48</f>
        <v>12700.26</v>
      </c>
      <c r="E43" s="61">
        <f>E44+E45+E46+E47+E48</f>
        <v>1124533.26</v>
      </c>
    </row>
    <row r="44" spans="2:5" s="80" customFormat="1" ht="15.6" x14ac:dyDescent="0.3">
      <c r="B44" s="108" t="s">
        <v>132</v>
      </c>
      <c r="C44" s="74">
        <v>1098600</v>
      </c>
      <c r="D44" s="60">
        <f>E44-C44</f>
        <v>909</v>
      </c>
      <c r="E44" s="74">
        <v>1099509</v>
      </c>
    </row>
    <row r="45" spans="2:5" s="80" customFormat="1" ht="15.6" x14ac:dyDescent="0.3">
      <c r="B45" s="108" t="s">
        <v>146</v>
      </c>
      <c r="C45" s="74">
        <v>0</v>
      </c>
      <c r="D45" s="60">
        <f>E45-C45</f>
        <v>1875.5</v>
      </c>
      <c r="E45" s="74">
        <v>1875.5</v>
      </c>
    </row>
    <row r="46" spans="2:5" s="80" customFormat="1" ht="15.6" x14ac:dyDescent="0.3">
      <c r="B46" s="108" t="s">
        <v>133</v>
      </c>
      <c r="C46" s="74">
        <v>5357</v>
      </c>
      <c r="D46" s="60">
        <f>E46-C46</f>
        <v>-2372.6</v>
      </c>
      <c r="E46" s="74">
        <v>2984.4</v>
      </c>
    </row>
    <row r="47" spans="2:5" s="80" customFormat="1" ht="15.6" x14ac:dyDescent="0.3">
      <c r="B47" s="108" t="s">
        <v>126</v>
      </c>
      <c r="C47" s="60">
        <v>2000</v>
      </c>
      <c r="D47" s="60">
        <f>E47-C47</f>
        <v>500</v>
      </c>
      <c r="E47" s="60">
        <v>2500</v>
      </c>
    </row>
    <row r="48" spans="2:5" s="80" customFormat="1" ht="15.6" x14ac:dyDescent="0.3">
      <c r="B48" s="108" t="s">
        <v>134</v>
      </c>
      <c r="C48" s="60">
        <v>5876</v>
      </c>
      <c r="D48" s="60">
        <f>E48-C48</f>
        <v>11788.36</v>
      </c>
      <c r="E48" s="60">
        <v>17664.36</v>
      </c>
    </row>
    <row r="49" spans="2:5" s="80" customFormat="1" ht="15.6" x14ac:dyDescent="0.3">
      <c r="B49" s="58" t="s">
        <v>69</v>
      </c>
      <c r="C49" s="61">
        <f>C50</f>
        <v>120</v>
      </c>
      <c r="D49" s="61">
        <f>D50</f>
        <v>4098</v>
      </c>
      <c r="E49" s="61">
        <f>E50</f>
        <v>4218</v>
      </c>
    </row>
    <row r="50" spans="2:5" s="80" customFormat="1" ht="15.6" x14ac:dyDescent="0.3">
      <c r="B50" s="84" t="s">
        <v>70</v>
      </c>
      <c r="C50" s="60">
        <v>120</v>
      </c>
      <c r="D50" s="60">
        <f>E50-C50</f>
        <v>4098</v>
      </c>
      <c r="E50" s="63">
        <v>4218</v>
      </c>
    </row>
    <row r="51" spans="2:5" s="80" customFormat="1" ht="15.6" x14ac:dyDescent="0.3">
      <c r="B51" s="84" t="s">
        <v>116</v>
      </c>
      <c r="C51" s="60">
        <v>0</v>
      </c>
      <c r="D51" s="60">
        <f>E51-C51</f>
        <v>0</v>
      </c>
      <c r="E51" s="63">
        <v>0</v>
      </c>
    </row>
    <row r="52" spans="2:5" s="80" customFormat="1" ht="15.6" x14ac:dyDescent="0.3">
      <c r="B52" s="58" t="s">
        <v>75</v>
      </c>
      <c r="C52" s="61">
        <f>C53</f>
        <v>100</v>
      </c>
      <c r="D52" s="61">
        <f>D53</f>
        <v>0</v>
      </c>
      <c r="E52" s="61">
        <f>E53</f>
        <v>100</v>
      </c>
    </row>
    <row r="53" spans="2:5" s="80" customFormat="1" ht="15.6" x14ac:dyDescent="0.3">
      <c r="B53" s="84" t="s">
        <v>115</v>
      </c>
      <c r="C53" s="60">
        <v>100</v>
      </c>
      <c r="D53" s="60">
        <f>E53-C53</f>
        <v>0</v>
      </c>
      <c r="E53" s="63">
        <v>100</v>
      </c>
    </row>
    <row r="54" spans="2:5" x14ac:dyDescent="0.3">
      <c r="B54" s="94"/>
      <c r="C54" s="56"/>
      <c r="D54" s="56"/>
      <c r="E54" s="57"/>
    </row>
  </sheetData>
  <mergeCells count="4">
    <mergeCell ref="B2:E2"/>
    <mergeCell ref="B4:E4"/>
    <mergeCell ref="B6:E6"/>
    <mergeCell ref="B29:E29"/>
  </mergeCells>
  <pageMargins left="0.7" right="0.7" top="0.75" bottom="0.75" header="0.3" footer="0.3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B1:E12"/>
  <sheetViews>
    <sheetView workbookViewId="0">
      <selection activeCell="E10" sqref="E10"/>
    </sheetView>
  </sheetViews>
  <sheetFormatPr defaultRowHeight="14.4" x14ac:dyDescent="0.3"/>
  <cols>
    <col min="1" max="1" width="8.88671875" style="54"/>
    <col min="2" max="2" width="50.21875" style="54" customWidth="1"/>
    <col min="3" max="5" width="25.33203125" style="54" customWidth="1"/>
    <col min="6" max="16384" width="8.88671875" style="54"/>
  </cols>
  <sheetData>
    <row r="1" spans="2:5" ht="18" customHeight="1" x14ac:dyDescent="0.3">
      <c r="B1" s="70"/>
      <c r="C1" s="70"/>
      <c r="D1" s="70"/>
      <c r="E1" s="70"/>
    </row>
    <row r="2" spans="2:5" ht="15.6" x14ac:dyDescent="0.3">
      <c r="B2" s="121" t="s">
        <v>18</v>
      </c>
      <c r="C2" s="121"/>
      <c r="D2" s="135"/>
      <c r="E2" s="135"/>
    </row>
    <row r="3" spans="2:5" ht="17.399999999999999" x14ac:dyDescent="0.3">
      <c r="B3" s="70"/>
      <c r="C3" s="70"/>
      <c r="D3" s="4"/>
      <c r="E3" s="4"/>
    </row>
    <row r="4" spans="2:5" ht="18" customHeight="1" x14ac:dyDescent="0.3">
      <c r="B4" s="121" t="s">
        <v>4</v>
      </c>
      <c r="C4" s="142"/>
      <c r="D4" s="142"/>
      <c r="E4" s="142"/>
    </row>
    <row r="5" spans="2:5" ht="17.399999999999999" x14ac:dyDescent="0.3">
      <c r="B5" s="70"/>
      <c r="C5" s="70"/>
      <c r="D5" s="4"/>
      <c r="E5" s="4"/>
    </row>
    <row r="6" spans="2:5" ht="15.6" x14ac:dyDescent="0.3">
      <c r="B6" s="121" t="s">
        <v>13</v>
      </c>
      <c r="C6" s="141"/>
      <c r="D6" s="141"/>
      <c r="E6" s="141"/>
    </row>
    <row r="7" spans="2:5" ht="17.399999999999999" x14ac:dyDescent="0.3">
      <c r="B7" s="70"/>
      <c r="C7" s="70"/>
      <c r="D7" s="4"/>
      <c r="E7" s="4"/>
    </row>
    <row r="8" spans="2:5" s="80" customFormat="1" ht="15.6" x14ac:dyDescent="0.3">
      <c r="B8" s="64" t="s">
        <v>41</v>
      </c>
      <c r="C8" s="64" t="s">
        <v>124</v>
      </c>
      <c r="D8" s="64" t="s">
        <v>141</v>
      </c>
      <c r="E8" s="64" t="s">
        <v>142</v>
      </c>
    </row>
    <row r="9" spans="2:5" s="80" customFormat="1" ht="15.75" customHeight="1" x14ac:dyDescent="0.3">
      <c r="B9" s="81" t="s">
        <v>14</v>
      </c>
      <c r="C9" s="90">
        <f>C10</f>
        <v>1230407</v>
      </c>
      <c r="D9" s="90">
        <f>D10</f>
        <v>20679</v>
      </c>
      <c r="E9" s="90">
        <f>E10</f>
        <v>1251086</v>
      </c>
    </row>
    <row r="10" spans="2:5" s="80" customFormat="1" ht="15.75" customHeight="1" x14ac:dyDescent="0.3">
      <c r="B10" s="81" t="s">
        <v>76</v>
      </c>
      <c r="C10" s="90">
        <f>C11+C12</f>
        <v>1230407</v>
      </c>
      <c r="D10" s="90">
        <f>D11+D12</f>
        <v>20679</v>
      </c>
      <c r="E10" s="90">
        <f>E11+E12</f>
        <v>1251086</v>
      </c>
    </row>
    <row r="11" spans="2:5" s="80" customFormat="1" ht="15.6" x14ac:dyDescent="0.3">
      <c r="B11" s="82" t="s">
        <v>77</v>
      </c>
      <c r="C11" s="60">
        <v>1228407</v>
      </c>
      <c r="D11" s="60">
        <f>E11-C11</f>
        <v>20679</v>
      </c>
      <c r="E11" s="60">
        <v>1249086</v>
      </c>
    </row>
    <row r="12" spans="2:5" s="80" customFormat="1" ht="15.6" x14ac:dyDescent="0.3">
      <c r="B12" s="91" t="s">
        <v>78</v>
      </c>
      <c r="C12" s="60">
        <v>2000</v>
      </c>
      <c r="D12" s="60">
        <f>E12-C12</f>
        <v>0</v>
      </c>
      <c r="E12" s="60">
        <v>2000</v>
      </c>
    </row>
  </sheetData>
  <mergeCells count="3">
    <mergeCell ref="B2:E2"/>
    <mergeCell ref="B4:E4"/>
    <mergeCell ref="B6:E6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B1:G13"/>
  <sheetViews>
    <sheetView workbookViewId="0">
      <selection activeCell="G8" sqref="G8"/>
    </sheetView>
  </sheetViews>
  <sheetFormatPr defaultRowHeight="14.4" x14ac:dyDescent="0.3"/>
  <cols>
    <col min="1" max="1" width="8.88671875" style="54"/>
    <col min="2" max="2" width="7.44140625" style="54" bestFit="1" customWidth="1"/>
    <col min="3" max="3" width="8.44140625" style="54" bestFit="1" customWidth="1"/>
    <col min="4" max="7" width="25.33203125" style="54" customWidth="1"/>
    <col min="8" max="16384" width="8.88671875" style="54"/>
  </cols>
  <sheetData>
    <row r="1" spans="2:7" ht="18" customHeight="1" x14ac:dyDescent="0.3">
      <c r="B1" s="70"/>
      <c r="C1" s="70"/>
      <c r="D1" s="70"/>
      <c r="E1" s="70"/>
      <c r="F1" s="70"/>
      <c r="G1" s="70"/>
    </row>
    <row r="2" spans="2:7" ht="15.75" customHeight="1" x14ac:dyDescent="0.3">
      <c r="B2" s="121" t="s">
        <v>18</v>
      </c>
      <c r="C2" s="121"/>
      <c r="D2" s="121"/>
      <c r="E2" s="121"/>
      <c r="F2" s="121"/>
      <c r="G2" s="121"/>
    </row>
    <row r="3" spans="2:7" ht="17.399999999999999" x14ac:dyDescent="0.3">
      <c r="B3" s="70"/>
      <c r="C3" s="70"/>
      <c r="D3" s="70"/>
      <c r="E3" s="70"/>
      <c r="F3" s="4"/>
      <c r="G3" s="4"/>
    </row>
    <row r="4" spans="2:7" ht="18" customHeight="1" x14ac:dyDescent="0.3">
      <c r="B4" s="121" t="s">
        <v>49</v>
      </c>
      <c r="C4" s="121"/>
      <c r="D4" s="121"/>
      <c r="E4" s="121"/>
      <c r="F4" s="121"/>
      <c r="G4" s="121"/>
    </row>
    <row r="5" spans="2:7" ht="17.399999999999999" x14ac:dyDescent="0.3">
      <c r="B5" s="70"/>
      <c r="C5" s="70"/>
      <c r="D5" s="70"/>
      <c r="E5" s="70"/>
      <c r="F5" s="4"/>
      <c r="G5" s="4"/>
    </row>
    <row r="6" spans="2:7" ht="31.2" x14ac:dyDescent="0.3">
      <c r="B6" s="64" t="s">
        <v>5</v>
      </c>
      <c r="C6" s="65" t="s">
        <v>6</v>
      </c>
      <c r="D6" s="65" t="s">
        <v>29</v>
      </c>
      <c r="E6" s="64" t="s">
        <v>124</v>
      </c>
      <c r="F6" s="64" t="s">
        <v>141</v>
      </c>
      <c r="G6" s="64" t="s">
        <v>142</v>
      </c>
    </row>
    <row r="7" spans="2:7" ht="15.6" x14ac:dyDescent="0.3">
      <c r="B7" s="64"/>
      <c r="C7" s="65"/>
      <c r="D7" s="66" t="s">
        <v>51</v>
      </c>
      <c r="E7" s="67">
        <v>0</v>
      </c>
      <c r="F7" s="67">
        <v>0</v>
      </c>
      <c r="G7" s="67">
        <v>0</v>
      </c>
    </row>
    <row r="8" spans="2:7" ht="31.2" x14ac:dyDescent="0.3">
      <c r="B8" s="81">
        <v>8</v>
      </c>
      <c r="C8" s="81"/>
      <c r="D8" s="81" t="s">
        <v>15</v>
      </c>
      <c r="E8" s="60">
        <v>0</v>
      </c>
      <c r="F8" s="60">
        <v>0</v>
      </c>
      <c r="G8" s="60">
        <v>0</v>
      </c>
    </row>
    <row r="9" spans="2:7" ht="15.6" x14ac:dyDescent="0.3">
      <c r="B9" s="81"/>
      <c r="C9" s="85">
        <v>84</v>
      </c>
      <c r="D9" s="85" t="s">
        <v>22</v>
      </c>
      <c r="E9" s="60">
        <v>0</v>
      </c>
      <c r="F9" s="60">
        <v>0</v>
      </c>
      <c r="G9" s="60">
        <v>0</v>
      </c>
    </row>
    <row r="10" spans="2:7" ht="15.6" x14ac:dyDescent="0.3">
      <c r="B10" s="81"/>
      <c r="C10" s="85"/>
      <c r="D10" s="86"/>
      <c r="E10" s="60"/>
      <c r="F10" s="60"/>
      <c r="G10" s="60"/>
    </row>
    <row r="11" spans="2:7" ht="15.6" x14ac:dyDescent="0.3">
      <c r="B11" s="81"/>
      <c r="C11" s="85"/>
      <c r="D11" s="66" t="s">
        <v>54</v>
      </c>
      <c r="E11" s="60">
        <v>0</v>
      </c>
      <c r="F11" s="60">
        <v>0</v>
      </c>
      <c r="G11" s="60">
        <v>0</v>
      </c>
    </row>
    <row r="12" spans="2:7" ht="46.8" x14ac:dyDescent="0.3">
      <c r="B12" s="87">
        <v>5</v>
      </c>
      <c r="C12" s="88"/>
      <c r="D12" s="83" t="s">
        <v>16</v>
      </c>
      <c r="E12" s="60">
        <v>0</v>
      </c>
      <c r="F12" s="60">
        <v>0</v>
      </c>
      <c r="G12" s="60">
        <v>0</v>
      </c>
    </row>
    <row r="13" spans="2:7" ht="45" x14ac:dyDescent="0.3">
      <c r="B13" s="85"/>
      <c r="C13" s="85">
        <v>54</v>
      </c>
      <c r="D13" s="89" t="s">
        <v>23</v>
      </c>
      <c r="E13" s="60">
        <v>0</v>
      </c>
      <c r="F13" s="60">
        <v>0</v>
      </c>
      <c r="G13" s="63">
        <v>0</v>
      </c>
    </row>
  </sheetData>
  <mergeCells count="2">
    <mergeCell ref="B2:G2"/>
    <mergeCell ref="B4:G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B1:E15"/>
  <sheetViews>
    <sheetView workbookViewId="0">
      <selection activeCell="E8" sqref="E8"/>
    </sheetView>
  </sheetViews>
  <sheetFormatPr defaultRowHeight="14.4" x14ac:dyDescent="0.3"/>
  <cols>
    <col min="1" max="1" width="8.88671875" style="54"/>
    <col min="2" max="2" width="42.33203125" style="54" customWidth="1"/>
    <col min="3" max="4" width="28" style="54" customWidth="1"/>
    <col min="5" max="5" width="28.33203125" style="54" customWidth="1"/>
    <col min="6" max="16384" width="8.88671875" style="54"/>
  </cols>
  <sheetData>
    <row r="1" spans="2:5" ht="18" customHeight="1" x14ac:dyDescent="0.3">
      <c r="B1" s="70"/>
      <c r="C1" s="70"/>
      <c r="D1" s="70"/>
      <c r="E1" s="70"/>
    </row>
    <row r="2" spans="2:5" ht="15.75" customHeight="1" x14ac:dyDescent="0.3">
      <c r="B2" s="121" t="s">
        <v>18</v>
      </c>
      <c r="C2" s="121"/>
      <c r="D2" s="121"/>
      <c r="E2" s="121"/>
    </row>
    <row r="3" spans="2:5" ht="17.399999999999999" x14ac:dyDescent="0.3">
      <c r="B3" s="70"/>
      <c r="C3" s="70"/>
      <c r="D3" s="4"/>
      <c r="E3" s="4"/>
    </row>
    <row r="4" spans="2:5" ht="18" customHeight="1" x14ac:dyDescent="0.3">
      <c r="B4" s="121" t="s">
        <v>50</v>
      </c>
      <c r="C4" s="121"/>
      <c r="D4" s="121"/>
      <c r="E4" s="121"/>
    </row>
    <row r="5" spans="2:5" ht="17.399999999999999" x14ac:dyDescent="0.3">
      <c r="B5" s="70"/>
      <c r="C5" s="70"/>
      <c r="D5" s="4"/>
      <c r="E5" s="4"/>
    </row>
    <row r="6" spans="2:5" s="80" customFormat="1" ht="15.6" x14ac:dyDescent="0.3">
      <c r="B6" s="65" t="s">
        <v>41</v>
      </c>
      <c r="C6" s="64" t="s">
        <v>124</v>
      </c>
      <c r="D6" s="64" t="s">
        <v>141</v>
      </c>
      <c r="E6" s="64" t="s">
        <v>142</v>
      </c>
    </row>
    <row r="7" spans="2:5" s="80" customFormat="1" ht="15.6" x14ac:dyDescent="0.3">
      <c r="B7" s="81" t="s">
        <v>51</v>
      </c>
      <c r="C7" s="60">
        <v>0</v>
      </c>
      <c r="D7" s="60">
        <v>0</v>
      </c>
      <c r="E7" s="60">
        <v>0</v>
      </c>
    </row>
    <row r="8" spans="2:5" s="80" customFormat="1" ht="15.6" x14ac:dyDescent="0.3">
      <c r="B8" s="81" t="s">
        <v>52</v>
      </c>
      <c r="C8" s="60">
        <v>0</v>
      </c>
      <c r="D8" s="60">
        <v>0</v>
      </c>
      <c r="E8" s="60">
        <v>0</v>
      </c>
    </row>
    <row r="9" spans="2:5" s="80" customFormat="1" ht="15.6" x14ac:dyDescent="0.3">
      <c r="B9" s="82" t="s">
        <v>53</v>
      </c>
      <c r="C9" s="60">
        <v>0</v>
      </c>
      <c r="D9" s="60">
        <v>0</v>
      </c>
      <c r="E9" s="60">
        <v>0</v>
      </c>
    </row>
    <row r="10" spans="2:5" s="80" customFormat="1" ht="15.6" x14ac:dyDescent="0.3">
      <c r="B10" s="82"/>
      <c r="C10" s="60"/>
      <c r="D10" s="60"/>
      <c r="E10" s="60"/>
    </row>
    <row r="11" spans="2:5" s="80" customFormat="1" ht="15.6" x14ac:dyDescent="0.3">
      <c r="B11" s="81" t="s">
        <v>54</v>
      </c>
      <c r="C11" s="60">
        <v>0</v>
      </c>
      <c r="D11" s="60">
        <v>0</v>
      </c>
      <c r="E11" s="60">
        <v>0</v>
      </c>
    </row>
    <row r="12" spans="2:5" s="80" customFormat="1" ht="15.6" x14ac:dyDescent="0.3">
      <c r="B12" s="83" t="s">
        <v>45</v>
      </c>
      <c r="C12" s="60">
        <v>0</v>
      </c>
      <c r="D12" s="60">
        <v>0</v>
      </c>
      <c r="E12" s="60">
        <v>0</v>
      </c>
    </row>
    <row r="13" spans="2:5" s="80" customFormat="1" ht="15.6" x14ac:dyDescent="0.3">
      <c r="B13" s="84" t="s">
        <v>46</v>
      </c>
      <c r="C13" s="60">
        <v>0</v>
      </c>
      <c r="D13" s="60">
        <v>0</v>
      </c>
      <c r="E13" s="63">
        <v>0</v>
      </c>
    </row>
    <row r="14" spans="2:5" s="80" customFormat="1" ht="15.6" x14ac:dyDescent="0.3">
      <c r="B14" s="83" t="s">
        <v>47</v>
      </c>
      <c r="C14" s="60">
        <v>0</v>
      </c>
      <c r="D14" s="60">
        <v>0</v>
      </c>
      <c r="E14" s="63">
        <v>0</v>
      </c>
    </row>
    <row r="15" spans="2:5" s="80" customFormat="1" ht="15.6" x14ac:dyDescent="0.3">
      <c r="B15" s="84" t="s">
        <v>48</v>
      </c>
      <c r="C15" s="60">
        <v>0</v>
      </c>
      <c r="D15" s="60">
        <v>0</v>
      </c>
      <c r="E15" s="63">
        <v>0</v>
      </c>
    </row>
  </sheetData>
  <mergeCells count="2">
    <mergeCell ref="B2:E2"/>
    <mergeCell ref="B4:E4"/>
  </mergeCells>
  <pageMargins left="0.7" right="0.7" top="0.75" bottom="0.75" header="0.3" footer="0.3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G112"/>
  <sheetViews>
    <sheetView workbookViewId="0">
      <selection activeCell="G26" sqref="G26"/>
    </sheetView>
  </sheetViews>
  <sheetFormatPr defaultRowHeight="14.4" x14ac:dyDescent="0.3"/>
  <cols>
    <col min="1" max="1" width="7.44140625" style="54" bestFit="1" customWidth="1"/>
    <col min="2" max="2" width="8.44140625" style="54" bestFit="1" customWidth="1"/>
    <col min="3" max="3" width="8.6640625" style="54" customWidth="1"/>
    <col min="4" max="4" width="43.21875" style="54" bestFit="1" customWidth="1"/>
    <col min="5" max="5" width="30.44140625" style="54" customWidth="1"/>
    <col min="6" max="6" width="33" style="54" customWidth="1"/>
    <col min="7" max="7" width="29.109375" style="54" customWidth="1"/>
    <col min="8" max="16384" width="8.88671875" style="54"/>
  </cols>
  <sheetData>
    <row r="1" spans="1:7" ht="17.399999999999999" x14ac:dyDescent="0.3">
      <c r="A1" s="70"/>
      <c r="B1" s="70"/>
      <c r="C1" s="70"/>
      <c r="D1" s="70"/>
      <c r="E1" s="70"/>
      <c r="F1" s="4"/>
      <c r="G1" s="4"/>
    </row>
    <row r="2" spans="1:7" ht="18" customHeight="1" x14ac:dyDescent="0.3">
      <c r="A2" s="121" t="s">
        <v>17</v>
      </c>
      <c r="B2" s="142"/>
      <c r="C2" s="142"/>
      <c r="D2" s="142"/>
      <c r="E2" s="142"/>
      <c r="F2" s="142"/>
      <c r="G2" s="142"/>
    </row>
    <row r="3" spans="1:7" ht="17.399999999999999" x14ac:dyDescent="0.3">
      <c r="A3" s="70"/>
      <c r="B3" s="70"/>
      <c r="C3" s="70"/>
      <c r="D3" s="70"/>
      <c r="E3" s="70"/>
      <c r="F3" s="4"/>
      <c r="G3" s="4"/>
    </row>
    <row r="4" spans="1:7" x14ac:dyDescent="0.3">
      <c r="A4" s="170" t="s">
        <v>19</v>
      </c>
      <c r="B4" s="171"/>
      <c r="C4" s="172"/>
      <c r="D4" s="22" t="s">
        <v>20</v>
      </c>
      <c r="E4" s="21" t="s">
        <v>124</v>
      </c>
      <c r="F4" s="21" t="s">
        <v>141</v>
      </c>
      <c r="G4" s="21" t="s">
        <v>142</v>
      </c>
    </row>
    <row r="5" spans="1:7" s="68" customFormat="1" x14ac:dyDescent="0.3">
      <c r="A5" s="167" t="s">
        <v>79</v>
      </c>
      <c r="B5" s="168"/>
      <c r="C5" s="169"/>
      <c r="D5" s="72" t="s">
        <v>80</v>
      </c>
      <c r="E5" s="55">
        <f>E6</f>
        <v>2180</v>
      </c>
      <c r="F5" s="55">
        <f>F6</f>
        <v>9.9999999999994316E-2</v>
      </c>
      <c r="G5" s="55">
        <f>G6</f>
        <v>2179.9899999999998</v>
      </c>
    </row>
    <row r="6" spans="1:7" s="68" customFormat="1" x14ac:dyDescent="0.3">
      <c r="A6" s="167" t="s">
        <v>81</v>
      </c>
      <c r="B6" s="168"/>
      <c r="C6" s="169"/>
      <c r="D6" s="72" t="s">
        <v>82</v>
      </c>
      <c r="E6" s="44">
        <f>E7+E11</f>
        <v>2180</v>
      </c>
      <c r="F6" s="44">
        <f>F7+F11</f>
        <v>9.9999999999994316E-2</v>
      </c>
      <c r="G6" s="44">
        <f>G7+G11</f>
        <v>2179.9899999999998</v>
      </c>
    </row>
    <row r="7" spans="1:7" s="68" customFormat="1" x14ac:dyDescent="0.3">
      <c r="A7" s="155" t="s">
        <v>83</v>
      </c>
      <c r="B7" s="156"/>
      <c r="C7" s="157"/>
      <c r="D7" s="73" t="s">
        <v>84</v>
      </c>
      <c r="E7" s="44">
        <f>E8</f>
        <v>2000</v>
      </c>
      <c r="F7" s="44">
        <f>F8</f>
        <v>9.9999999999994316E-2</v>
      </c>
      <c r="G7" s="44">
        <f>G8</f>
        <v>1999.99</v>
      </c>
    </row>
    <row r="8" spans="1:7" s="68" customFormat="1" x14ac:dyDescent="0.3">
      <c r="A8" s="158">
        <v>3</v>
      </c>
      <c r="B8" s="159"/>
      <c r="C8" s="160"/>
      <c r="D8" s="71" t="s">
        <v>10</v>
      </c>
      <c r="E8" s="44">
        <f>E9+E10</f>
        <v>2000</v>
      </c>
      <c r="F8" s="44">
        <f>F9+F10</f>
        <v>9.9999999999994316E-2</v>
      </c>
      <c r="G8" s="44">
        <v>1999.99</v>
      </c>
    </row>
    <row r="9" spans="1:7" s="68" customFormat="1" x14ac:dyDescent="0.3">
      <c r="A9" s="152">
        <v>32</v>
      </c>
      <c r="B9" s="153"/>
      <c r="C9" s="154"/>
      <c r="D9" s="71" t="s">
        <v>21</v>
      </c>
      <c r="E9" s="44">
        <v>1840</v>
      </c>
      <c r="F9" s="44">
        <f>G9-E9</f>
        <v>160</v>
      </c>
      <c r="G9" s="44">
        <v>2000</v>
      </c>
    </row>
    <row r="10" spans="1:7" s="68" customFormat="1" x14ac:dyDescent="0.3">
      <c r="A10" s="152">
        <v>42</v>
      </c>
      <c r="B10" s="153"/>
      <c r="C10" s="154"/>
      <c r="D10" s="103" t="s">
        <v>125</v>
      </c>
      <c r="E10" s="44">
        <v>160</v>
      </c>
      <c r="F10" s="44">
        <f>G10-E10</f>
        <v>-159.9</v>
      </c>
      <c r="G10" s="44">
        <v>0.1</v>
      </c>
    </row>
    <row r="11" spans="1:7" s="68" customFormat="1" x14ac:dyDescent="0.3">
      <c r="A11" s="155" t="s">
        <v>127</v>
      </c>
      <c r="B11" s="156"/>
      <c r="C11" s="157"/>
      <c r="D11" s="96" t="s">
        <v>128</v>
      </c>
      <c r="E11" s="44">
        <f t="shared" ref="E11:G12" si="0">E12</f>
        <v>180</v>
      </c>
      <c r="F11" s="44">
        <f t="shared" si="0"/>
        <v>0</v>
      </c>
      <c r="G11" s="44">
        <f t="shared" si="0"/>
        <v>180</v>
      </c>
    </row>
    <row r="12" spans="1:7" s="68" customFormat="1" x14ac:dyDescent="0.3">
      <c r="A12" s="158">
        <v>3</v>
      </c>
      <c r="B12" s="159"/>
      <c r="C12" s="160"/>
      <c r="D12" s="97" t="s">
        <v>10</v>
      </c>
      <c r="E12" s="44">
        <f t="shared" si="0"/>
        <v>180</v>
      </c>
      <c r="F12" s="44">
        <f t="shared" si="0"/>
        <v>0</v>
      </c>
      <c r="G12" s="44">
        <f t="shared" si="0"/>
        <v>180</v>
      </c>
    </row>
    <row r="13" spans="1:7" s="68" customFormat="1" x14ac:dyDescent="0.3">
      <c r="A13" s="152">
        <v>32</v>
      </c>
      <c r="B13" s="153"/>
      <c r="C13" s="154"/>
      <c r="D13" s="97" t="s">
        <v>21</v>
      </c>
      <c r="E13" s="44">
        <v>180</v>
      </c>
      <c r="F13" s="44">
        <f>G13-E13</f>
        <v>0</v>
      </c>
      <c r="G13" s="44">
        <v>180</v>
      </c>
    </row>
    <row r="14" spans="1:7" x14ac:dyDescent="0.3">
      <c r="A14" s="161" t="s">
        <v>85</v>
      </c>
      <c r="B14" s="162"/>
      <c r="C14" s="163"/>
      <c r="D14" s="20" t="s">
        <v>86</v>
      </c>
      <c r="E14" s="16">
        <f>E15+E56</f>
        <v>1181871</v>
      </c>
      <c r="F14" s="16">
        <f>F15+F56</f>
        <v>5886.0599999999995</v>
      </c>
      <c r="G14" s="16">
        <f>G15+G56</f>
        <v>1187757.0599999998</v>
      </c>
    </row>
    <row r="15" spans="1:7" x14ac:dyDescent="0.3">
      <c r="A15" s="161" t="s">
        <v>87</v>
      </c>
      <c r="B15" s="162"/>
      <c r="C15" s="163"/>
      <c r="D15" s="20" t="s">
        <v>88</v>
      </c>
      <c r="E15" s="16">
        <f>E19+E23+E27+E31+E36+E40+E45+E48+E52</f>
        <v>1181871</v>
      </c>
      <c r="F15" s="16">
        <f>F16+F19+F23+F27+F31+F36+F40+F45+F48+F52</f>
        <v>5886.0599999999995</v>
      </c>
      <c r="G15" s="16">
        <f>G19+G23+G27+G31+G36+G40+G45+G48+G52</f>
        <v>1187757.0599999998</v>
      </c>
    </row>
    <row r="16" spans="1:7" x14ac:dyDescent="0.3">
      <c r="A16" s="146" t="s">
        <v>83</v>
      </c>
      <c r="B16" s="147"/>
      <c r="C16" s="148"/>
      <c r="D16" s="75" t="s">
        <v>84</v>
      </c>
      <c r="E16" s="45">
        <f>E17</f>
        <v>0</v>
      </c>
      <c r="F16" s="45">
        <f>F17</f>
        <v>0</v>
      </c>
      <c r="G16" s="45">
        <f>G17</f>
        <v>0</v>
      </c>
    </row>
    <row r="17" spans="1:7" x14ac:dyDescent="0.3">
      <c r="A17" s="149">
        <v>3</v>
      </c>
      <c r="B17" s="150"/>
      <c r="C17" s="151"/>
      <c r="D17" s="76" t="s">
        <v>10</v>
      </c>
      <c r="E17" s="45">
        <v>0</v>
      </c>
      <c r="F17" s="45">
        <v>0</v>
      </c>
      <c r="G17" s="45">
        <v>0</v>
      </c>
    </row>
    <row r="18" spans="1:7" x14ac:dyDescent="0.3">
      <c r="A18" s="143">
        <v>32</v>
      </c>
      <c r="B18" s="144"/>
      <c r="C18" s="145"/>
      <c r="D18" s="76" t="s">
        <v>21</v>
      </c>
      <c r="E18" s="45">
        <v>0</v>
      </c>
      <c r="F18" s="45">
        <v>0</v>
      </c>
      <c r="G18" s="53">
        <v>0</v>
      </c>
    </row>
    <row r="19" spans="1:7" x14ac:dyDescent="0.3">
      <c r="A19" s="146" t="s">
        <v>89</v>
      </c>
      <c r="B19" s="147"/>
      <c r="C19" s="148"/>
      <c r="D19" s="75" t="s">
        <v>90</v>
      </c>
      <c r="E19" s="45">
        <f>E20</f>
        <v>291</v>
      </c>
      <c r="F19" s="45">
        <f>F20</f>
        <v>0</v>
      </c>
      <c r="G19" s="45">
        <f>G20</f>
        <v>291</v>
      </c>
    </row>
    <row r="20" spans="1:7" x14ac:dyDescent="0.3">
      <c r="A20" s="149">
        <v>3</v>
      </c>
      <c r="B20" s="150"/>
      <c r="C20" s="151"/>
      <c r="D20" s="76" t="s">
        <v>10</v>
      </c>
      <c r="E20" s="45">
        <f>E21+E22</f>
        <v>291</v>
      </c>
      <c r="F20" s="45">
        <f>F21+F22</f>
        <v>0</v>
      </c>
      <c r="G20" s="45">
        <f>G21+G22</f>
        <v>291</v>
      </c>
    </row>
    <row r="21" spans="1:7" x14ac:dyDescent="0.3">
      <c r="A21" s="143">
        <v>32</v>
      </c>
      <c r="B21" s="144"/>
      <c r="C21" s="145"/>
      <c r="D21" s="76" t="s">
        <v>21</v>
      </c>
      <c r="E21" s="45">
        <v>281</v>
      </c>
      <c r="F21" s="44">
        <f>G21-E21</f>
        <v>-10</v>
      </c>
      <c r="G21" s="53">
        <v>271</v>
      </c>
    </row>
    <row r="22" spans="1:7" x14ac:dyDescent="0.3">
      <c r="A22" s="143">
        <v>34</v>
      </c>
      <c r="B22" s="144"/>
      <c r="C22" s="145"/>
      <c r="D22" s="76" t="s">
        <v>65</v>
      </c>
      <c r="E22" s="45">
        <v>10</v>
      </c>
      <c r="F22" s="44">
        <f>G22-E22</f>
        <v>10</v>
      </c>
      <c r="G22" s="53">
        <v>20</v>
      </c>
    </row>
    <row r="23" spans="1:7" x14ac:dyDescent="0.3">
      <c r="A23" s="146" t="s">
        <v>91</v>
      </c>
      <c r="B23" s="147"/>
      <c r="C23" s="148"/>
      <c r="D23" s="75" t="s">
        <v>92</v>
      </c>
      <c r="E23" s="45">
        <f>E24</f>
        <v>0</v>
      </c>
      <c r="F23" s="45">
        <f>F24</f>
        <v>0</v>
      </c>
      <c r="G23" s="45">
        <f>G24</f>
        <v>0</v>
      </c>
    </row>
    <row r="24" spans="1:7" x14ac:dyDescent="0.3">
      <c r="A24" s="149">
        <v>3</v>
      </c>
      <c r="B24" s="150"/>
      <c r="C24" s="151"/>
      <c r="D24" s="76" t="s">
        <v>10</v>
      </c>
      <c r="E24" s="45">
        <f>E25+E26</f>
        <v>0</v>
      </c>
      <c r="F24" s="45">
        <f>F25+F26</f>
        <v>0</v>
      </c>
      <c r="G24" s="45">
        <f>G25+G26</f>
        <v>0</v>
      </c>
    </row>
    <row r="25" spans="1:7" x14ac:dyDescent="0.3">
      <c r="A25" s="143">
        <v>31</v>
      </c>
      <c r="B25" s="144"/>
      <c r="C25" s="145"/>
      <c r="D25" s="76" t="s">
        <v>11</v>
      </c>
      <c r="E25" s="45">
        <v>0</v>
      </c>
      <c r="F25" s="45">
        <v>0</v>
      </c>
      <c r="G25" s="53">
        <v>0</v>
      </c>
    </row>
    <row r="26" spans="1:7" x14ac:dyDescent="0.3">
      <c r="A26" s="143">
        <v>32</v>
      </c>
      <c r="B26" s="144"/>
      <c r="C26" s="145"/>
      <c r="D26" s="76" t="s">
        <v>21</v>
      </c>
      <c r="E26" s="45">
        <v>0</v>
      </c>
      <c r="F26" s="45">
        <v>0</v>
      </c>
      <c r="G26" s="53">
        <v>0</v>
      </c>
    </row>
    <row r="27" spans="1:7" x14ac:dyDescent="0.3">
      <c r="A27" s="146" t="s">
        <v>93</v>
      </c>
      <c r="B27" s="147"/>
      <c r="C27" s="148"/>
      <c r="D27" s="75" t="s">
        <v>94</v>
      </c>
      <c r="E27" s="45">
        <f>E28</f>
        <v>4210</v>
      </c>
      <c r="F27" s="45">
        <f>F28</f>
        <v>1990</v>
      </c>
      <c r="G27" s="45">
        <f>G28</f>
        <v>6200</v>
      </c>
    </row>
    <row r="28" spans="1:7" x14ac:dyDescent="0.3">
      <c r="A28" s="149">
        <v>3</v>
      </c>
      <c r="B28" s="150"/>
      <c r="C28" s="151"/>
      <c r="D28" s="76" t="s">
        <v>10</v>
      </c>
      <c r="E28" s="45">
        <f>E29+E30</f>
        <v>4210</v>
      </c>
      <c r="F28" s="45">
        <f>F29+F30</f>
        <v>1990</v>
      </c>
      <c r="G28" s="45">
        <f>G29+G30</f>
        <v>6200</v>
      </c>
    </row>
    <row r="29" spans="1:7" x14ac:dyDescent="0.3">
      <c r="A29" s="143">
        <v>31</v>
      </c>
      <c r="B29" s="144"/>
      <c r="C29" s="145"/>
      <c r="D29" s="76" t="s">
        <v>11</v>
      </c>
      <c r="E29" s="45">
        <v>0</v>
      </c>
      <c r="F29" s="45">
        <v>0</v>
      </c>
      <c r="G29" s="45">
        <v>0</v>
      </c>
    </row>
    <row r="30" spans="1:7" x14ac:dyDescent="0.3">
      <c r="A30" s="143">
        <v>32</v>
      </c>
      <c r="B30" s="144"/>
      <c r="C30" s="145"/>
      <c r="D30" s="76" t="s">
        <v>21</v>
      </c>
      <c r="E30" s="45">
        <v>4210</v>
      </c>
      <c r="F30" s="44">
        <f>G30-E30</f>
        <v>1990</v>
      </c>
      <c r="G30" s="53">
        <v>6200</v>
      </c>
    </row>
    <row r="31" spans="1:7" x14ac:dyDescent="0.3">
      <c r="A31" s="146" t="s">
        <v>95</v>
      </c>
      <c r="B31" s="147"/>
      <c r="C31" s="148"/>
      <c r="D31" s="75" t="s">
        <v>96</v>
      </c>
      <c r="E31" s="45">
        <f>E32</f>
        <v>80500</v>
      </c>
      <c r="F31" s="45">
        <f>F32</f>
        <v>0</v>
      </c>
      <c r="G31" s="45">
        <f>G32</f>
        <v>80500</v>
      </c>
    </row>
    <row r="32" spans="1:7" x14ac:dyDescent="0.3">
      <c r="A32" s="149">
        <v>3</v>
      </c>
      <c r="B32" s="150"/>
      <c r="C32" s="151"/>
      <c r="D32" s="76" t="s">
        <v>10</v>
      </c>
      <c r="E32" s="45">
        <f>E33+E34+E35</f>
        <v>80500</v>
      </c>
      <c r="F32" s="44">
        <f>G32-E32</f>
        <v>0</v>
      </c>
      <c r="G32" s="45">
        <f>G33+G34+G35</f>
        <v>80500</v>
      </c>
    </row>
    <row r="33" spans="1:7" x14ac:dyDescent="0.3">
      <c r="A33" s="143">
        <v>31</v>
      </c>
      <c r="B33" s="144"/>
      <c r="C33" s="145"/>
      <c r="D33" s="76" t="s">
        <v>11</v>
      </c>
      <c r="E33" s="45">
        <v>0</v>
      </c>
      <c r="F33" s="45">
        <v>0</v>
      </c>
      <c r="G33" s="53">
        <v>0</v>
      </c>
    </row>
    <row r="34" spans="1:7" x14ac:dyDescent="0.3">
      <c r="A34" s="143">
        <v>32</v>
      </c>
      <c r="B34" s="144"/>
      <c r="C34" s="145"/>
      <c r="D34" s="76" t="s">
        <v>21</v>
      </c>
      <c r="E34" s="45">
        <v>80250</v>
      </c>
      <c r="F34" s="44">
        <f>G34-E34</f>
        <v>249.97999999999593</v>
      </c>
      <c r="G34" s="45">
        <v>80499.98</v>
      </c>
    </row>
    <row r="35" spans="1:7" x14ac:dyDescent="0.3">
      <c r="A35" s="77">
        <v>34</v>
      </c>
      <c r="B35" s="78"/>
      <c r="C35" s="79"/>
      <c r="D35" s="76" t="s">
        <v>65</v>
      </c>
      <c r="E35" s="45">
        <v>250</v>
      </c>
      <c r="F35" s="44">
        <f>G35-E35</f>
        <v>-249.98</v>
      </c>
      <c r="G35" s="45">
        <v>0.02</v>
      </c>
    </row>
    <row r="36" spans="1:7" x14ac:dyDescent="0.3">
      <c r="A36" s="146" t="s">
        <v>97</v>
      </c>
      <c r="B36" s="147"/>
      <c r="C36" s="148"/>
      <c r="D36" s="75" t="s">
        <v>98</v>
      </c>
      <c r="E36" s="45">
        <f>E37</f>
        <v>0</v>
      </c>
      <c r="F36" s="45">
        <f>F37</f>
        <v>1397.8899999999999</v>
      </c>
      <c r="G36" s="45">
        <f>G37</f>
        <v>1397.8899999999999</v>
      </c>
    </row>
    <row r="37" spans="1:7" x14ac:dyDescent="0.3">
      <c r="A37" s="149">
        <v>3</v>
      </c>
      <c r="B37" s="150"/>
      <c r="C37" s="151"/>
      <c r="D37" s="76" t="s">
        <v>10</v>
      </c>
      <c r="E37" s="45">
        <f>E38+E39</f>
        <v>0</v>
      </c>
      <c r="F37" s="45">
        <f>F38+F39</f>
        <v>1397.8899999999999</v>
      </c>
      <c r="G37" s="45">
        <f>G38+G39</f>
        <v>1397.8899999999999</v>
      </c>
    </row>
    <row r="38" spans="1:7" x14ac:dyDescent="0.3">
      <c r="A38" s="143">
        <v>32</v>
      </c>
      <c r="B38" s="144"/>
      <c r="C38" s="145"/>
      <c r="D38" s="111" t="s">
        <v>21</v>
      </c>
      <c r="E38" s="45">
        <v>0</v>
      </c>
      <c r="F38" s="44">
        <f>G38-E38</f>
        <v>1336.62</v>
      </c>
      <c r="G38" s="53">
        <v>1336.62</v>
      </c>
    </row>
    <row r="39" spans="1:7" x14ac:dyDescent="0.3">
      <c r="A39" s="143">
        <v>34</v>
      </c>
      <c r="B39" s="144"/>
      <c r="C39" s="145"/>
      <c r="D39" s="76" t="s">
        <v>65</v>
      </c>
      <c r="E39" s="45">
        <v>0</v>
      </c>
      <c r="F39" s="44">
        <f>G39-E39</f>
        <v>61.27</v>
      </c>
      <c r="G39" s="53">
        <v>61.27</v>
      </c>
    </row>
    <row r="40" spans="1:7" x14ac:dyDescent="0.3">
      <c r="A40" s="146" t="s">
        <v>138</v>
      </c>
      <c r="B40" s="147"/>
      <c r="C40" s="148"/>
      <c r="D40" s="105" t="s">
        <v>139</v>
      </c>
      <c r="E40" s="45">
        <f>E41</f>
        <v>1096660</v>
      </c>
      <c r="F40" s="45">
        <f>F41</f>
        <v>872.17000000000007</v>
      </c>
      <c r="G40" s="45">
        <f>G41</f>
        <v>1097532.17</v>
      </c>
    </row>
    <row r="41" spans="1:7" x14ac:dyDescent="0.3">
      <c r="A41" s="149">
        <v>3</v>
      </c>
      <c r="B41" s="150"/>
      <c r="C41" s="151"/>
      <c r="D41" s="76" t="s">
        <v>10</v>
      </c>
      <c r="E41" s="45">
        <f>E42+E43+E44</f>
        <v>1096660</v>
      </c>
      <c r="F41" s="45">
        <f>F42+F43+F44</f>
        <v>872.17000000000007</v>
      </c>
      <c r="G41" s="45">
        <f>G42+G43+G44</f>
        <v>1097532.17</v>
      </c>
    </row>
    <row r="42" spans="1:7" x14ac:dyDescent="0.3">
      <c r="A42" s="143">
        <v>31</v>
      </c>
      <c r="B42" s="144"/>
      <c r="C42" s="145"/>
      <c r="D42" s="76" t="s">
        <v>11</v>
      </c>
      <c r="E42" s="45">
        <v>1095150</v>
      </c>
      <c r="F42" s="44">
        <f>G42-E42</f>
        <v>0</v>
      </c>
      <c r="G42" s="53">
        <v>1095150</v>
      </c>
    </row>
    <row r="43" spans="1:7" x14ac:dyDescent="0.3">
      <c r="A43" s="143">
        <v>32</v>
      </c>
      <c r="B43" s="144"/>
      <c r="C43" s="145"/>
      <c r="D43" s="76" t="s">
        <v>21</v>
      </c>
      <c r="E43" s="45">
        <v>1510</v>
      </c>
      <c r="F43" s="44">
        <f>G43-E43</f>
        <v>872.17000000000007</v>
      </c>
      <c r="G43" s="53">
        <v>2382.17</v>
      </c>
    </row>
    <row r="44" spans="1:7" x14ac:dyDescent="0.3">
      <c r="A44" s="77">
        <v>34</v>
      </c>
      <c r="B44" s="78"/>
      <c r="C44" s="79"/>
      <c r="D44" s="76" t="s">
        <v>65</v>
      </c>
      <c r="E44" s="45">
        <v>0</v>
      </c>
      <c r="F44" s="45">
        <v>0</v>
      </c>
      <c r="G44" s="53">
        <v>0</v>
      </c>
    </row>
    <row r="45" spans="1:7" x14ac:dyDescent="0.3">
      <c r="A45" s="146" t="s">
        <v>150</v>
      </c>
      <c r="B45" s="147"/>
      <c r="C45" s="148"/>
      <c r="D45" s="110" t="s">
        <v>151</v>
      </c>
      <c r="E45" s="45">
        <f>E46</f>
        <v>0</v>
      </c>
      <c r="F45" s="44">
        <f>G45-E45</f>
        <v>1028</v>
      </c>
      <c r="G45" s="45">
        <f>G46</f>
        <v>1028</v>
      </c>
    </row>
    <row r="46" spans="1:7" x14ac:dyDescent="0.3">
      <c r="A46" s="149">
        <v>3</v>
      </c>
      <c r="B46" s="150"/>
      <c r="C46" s="151"/>
      <c r="D46" s="111" t="s">
        <v>10</v>
      </c>
      <c r="E46" s="45">
        <f>E47</f>
        <v>0</v>
      </c>
      <c r="F46" s="44">
        <f>G46-E46</f>
        <v>1028</v>
      </c>
      <c r="G46" s="45">
        <f>G47</f>
        <v>1028</v>
      </c>
    </row>
    <row r="47" spans="1:7" x14ac:dyDescent="0.3">
      <c r="A47" s="143">
        <v>32</v>
      </c>
      <c r="B47" s="144"/>
      <c r="C47" s="145"/>
      <c r="D47" s="111" t="s">
        <v>21</v>
      </c>
      <c r="E47" s="45">
        <v>0</v>
      </c>
      <c r="F47" s="44">
        <f>G47-E47</f>
        <v>1028</v>
      </c>
      <c r="G47" s="53">
        <v>1028</v>
      </c>
    </row>
    <row r="48" spans="1:7" x14ac:dyDescent="0.3">
      <c r="A48" s="146" t="s">
        <v>99</v>
      </c>
      <c r="B48" s="147"/>
      <c r="C48" s="148"/>
      <c r="D48" s="75" t="s">
        <v>100</v>
      </c>
      <c r="E48" s="45">
        <f>E49</f>
        <v>110</v>
      </c>
      <c r="F48" s="45">
        <f>F49</f>
        <v>598</v>
      </c>
      <c r="G48" s="45">
        <f>G49</f>
        <v>708</v>
      </c>
    </row>
    <row r="49" spans="1:7" x14ac:dyDescent="0.3">
      <c r="A49" s="149">
        <v>3</v>
      </c>
      <c r="B49" s="150"/>
      <c r="C49" s="151"/>
      <c r="D49" s="76" t="s">
        <v>10</v>
      </c>
      <c r="E49" s="45">
        <f>E50+E51</f>
        <v>110</v>
      </c>
      <c r="F49" s="45">
        <f>F50+F51</f>
        <v>598</v>
      </c>
      <c r="G49" s="45">
        <f>G50+G51</f>
        <v>708</v>
      </c>
    </row>
    <row r="50" spans="1:7" x14ac:dyDescent="0.3">
      <c r="A50" s="143">
        <v>32</v>
      </c>
      <c r="B50" s="144"/>
      <c r="C50" s="145"/>
      <c r="D50" s="111" t="s">
        <v>21</v>
      </c>
      <c r="E50" s="45">
        <v>110</v>
      </c>
      <c r="F50" s="44">
        <f>G50-E50</f>
        <v>590</v>
      </c>
      <c r="G50" s="53">
        <v>700</v>
      </c>
    </row>
    <row r="51" spans="1:7" x14ac:dyDescent="0.3">
      <c r="A51" s="143">
        <v>34</v>
      </c>
      <c r="B51" s="144"/>
      <c r="C51" s="145"/>
      <c r="D51" s="76" t="s">
        <v>65</v>
      </c>
      <c r="E51" s="45">
        <v>0</v>
      </c>
      <c r="F51" s="44">
        <f>G51-E51</f>
        <v>8</v>
      </c>
      <c r="G51" s="53">
        <v>8</v>
      </c>
    </row>
    <row r="52" spans="1:7" x14ac:dyDescent="0.3">
      <c r="A52" s="146" t="s">
        <v>117</v>
      </c>
      <c r="B52" s="147"/>
      <c r="C52" s="148"/>
      <c r="D52" s="48" t="s">
        <v>118</v>
      </c>
      <c r="E52" s="45">
        <f>E53</f>
        <v>100</v>
      </c>
      <c r="F52" s="45">
        <f>F53</f>
        <v>0</v>
      </c>
      <c r="G52" s="45">
        <f>G53</f>
        <v>100</v>
      </c>
    </row>
    <row r="53" spans="1:7" x14ac:dyDescent="0.3">
      <c r="A53" s="149">
        <v>3</v>
      </c>
      <c r="B53" s="150"/>
      <c r="C53" s="151"/>
      <c r="D53" s="76" t="s">
        <v>10</v>
      </c>
      <c r="E53" s="45">
        <f>E54+E55</f>
        <v>100</v>
      </c>
      <c r="F53" s="45">
        <f>F54+F55</f>
        <v>0</v>
      </c>
      <c r="G53" s="45">
        <f>G54+G55</f>
        <v>100</v>
      </c>
    </row>
    <row r="54" spans="1:7" x14ac:dyDescent="0.3">
      <c r="A54" s="143">
        <v>31</v>
      </c>
      <c r="B54" s="144"/>
      <c r="C54" s="145"/>
      <c r="D54" s="76" t="s">
        <v>11</v>
      </c>
      <c r="E54" s="45">
        <v>0</v>
      </c>
      <c r="F54" s="45">
        <v>0</v>
      </c>
      <c r="G54" s="53">
        <v>0</v>
      </c>
    </row>
    <row r="55" spans="1:7" x14ac:dyDescent="0.3">
      <c r="A55" s="143">
        <v>32</v>
      </c>
      <c r="B55" s="144"/>
      <c r="C55" s="145"/>
      <c r="D55" s="76" t="s">
        <v>21</v>
      </c>
      <c r="E55" s="45">
        <v>100</v>
      </c>
      <c r="F55" s="44">
        <f>G55-E55</f>
        <v>0</v>
      </c>
      <c r="G55" s="45">
        <v>100</v>
      </c>
    </row>
    <row r="56" spans="1:7" x14ac:dyDescent="0.3">
      <c r="A56" s="161" t="s">
        <v>103</v>
      </c>
      <c r="B56" s="162"/>
      <c r="C56" s="163"/>
      <c r="D56" s="20" t="s">
        <v>104</v>
      </c>
      <c r="E56" s="16">
        <f t="shared" ref="E56:G58" si="1">E57</f>
        <v>0</v>
      </c>
      <c r="F56" s="16">
        <f t="shared" si="1"/>
        <v>0</v>
      </c>
      <c r="G56" s="16">
        <f t="shared" si="1"/>
        <v>0</v>
      </c>
    </row>
    <row r="57" spans="1:7" x14ac:dyDescent="0.3">
      <c r="A57" s="146" t="s">
        <v>95</v>
      </c>
      <c r="B57" s="147"/>
      <c r="C57" s="148"/>
      <c r="D57" s="75" t="s">
        <v>96</v>
      </c>
      <c r="E57" s="45">
        <f t="shared" si="1"/>
        <v>0</v>
      </c>
      <c r="F57" s="45">
        <f t="shared" si="1"/>
        <v>0</v>
      </c>
      <c r="G57" s="45">
        <f t="shared" si="1"/>
        <v>0</v>
      </c>
    </row>
    <row r="58" spans="1:7" x14ac:dyDescent="0.3">
      <c r="A58" s="149">
        <v>3</v>
      </c>
      <c r="B58" s="150"/>
      <c r="C58" s="151"/>
      <c r="D58" s="76" t="s">
        <v>10</v>
      </c>
      <c r="E58" s="45">
        <f t="shared" si="1"/>
        <v>0</v>
      </c>
      <c r="F58" s="45">
        <f t="shared" si="1"/>
        <v>0</v>
      </c>
      <c r="G58" s="45">
        <f t="shared" si="1"/>
        <v>0</v>
      </c>
    </row>
    <row r="59" spans="1:7" x14ac:dyDescent="0.3">
      <c r="A59" s="143">
        <v>32</v>
      </c>
      <c r="B59" s="144"/>
      <c r="C59" s="145"/>
      <c r="D59" s="76" t="s">
        <v>21</v>
      </c>
      <c r="E59" s="45">
        <v>0</v>
      </c>
      <c r="F59" s="45">
        <v>0</v>
      </c>
      <c r="G59" s="53">
        <v>0</v>
      </c>
    </row>
    <row r="60" spans="1:7" x14ac:dyDescent="0.3">
      <c r="A60" s="161" t="s">
        <v>101</v>
      </c>
      <c r="B60" s="162"/>
      <c r="C60" s="163"/>
      <c r="D60" s="20" t="s">
        <v>102</v>
      </c>
      <c r="E60" s="16">
        <f>E61+E76+E91</f>
        <v>45745.85</v>
      </c>
      <c r="F60" s="55">
        <f>G60-E60</f>
        <v>1283.5</v>
      </c>
      <c r="G60" s="16">
        <f>G61+G76+G91</f>
        <v>47029.35</v>
      </c>
    </row>
    <row r="61" spans="1:7" x14ac:dyDescent="0.3">
      <c r="A61" s="161" t="s">
        <v>105</v>
      </c>
      <c r="B61" s="162"/>
      <c r="C61" s="163"/>
      <c r="D61" s="20" t="s">
        <v>106</v>
      </c>
      <c r="E61" s="115">
        <f>E62+E67+E70+E73</f>
        <v>13610</v>
      </c>
      <c r="F61" s="116">
        <f>F62+F67+F70+F73</f>
        <v>1247.5</v>
      </c>
      <c r="G61" s="115">
        <f>G62+G67+G70+G73</f>
        <v>14857.5</v>
      </c>
    </row>
    <row r="62" spans="1:7" x14ac:dyDescent="0.3">
      <c r="A62" s="146" t="s">
        <v>83</v>
      </c>
      <c r="B62" s="147"/>
      <c r="C62" s="148"/>
      <c r="D62" s="75" t="s">
        <v>84</v>
      </c>
      <c r="E62" s="45">
        <f>E63+E65</f>
        <v>3600</v>
      </c>
      <c r="F62" s="44">
        <f>G62-E62</f>
        <v>-100</v>
      </c>
      <c r="G62" s="45">
        <f>G63+G65</f>
        <v>3500</v>
      </c>
    </row>
    <row r="63" spans="1:7" x14ac:dyDescent="0.3">
      <c r="A63" s="149">
        <v>3</v>
      </c>
      <c r="B63" s="150"/>
      <c r="C63" s="151"/>
      <c r="D63" s="76" t="s">
        <v>10</v>
      </c>
      <c r="E63" s="45">
        <f>E64</f>
        <v>2940</v>
      </c>
      <c r="F63" s="44">
        <f>G63-E63</f>
        <v>255</v>
      </c>
      <c r="G63" s="45">
        <f>G64</f>
        <v>3195</v>
      </c>
    </row>
    <row r="64" spans="1:7" x14ac:dyDescent="0.3">
      <c r="A64" s="143">
        <v>32</v>
      </c>
      <c r="B64" s="144"/>
      <c r="C64" s="145"/>
      <c r="D64" s="76" t="s">
        <v>21</v>
      </c>
      <c r="E64" s="45">
        <v>2940</v>
      </c>
      <c r="F64" s="44">
        <f>G64-E64</f>
        <v>255</v>
      </c>
      <c r="G64" s="45">
        <v>3195</v>
      </c>
    </row>
    <row r="65" spans="1:7" x14ac:dyDescent="0.3">
      <c r="A65" s="149">
        <v>4</v>
      </c>
      <c r="B65" s="150"/>
      <c r="C65" s="151"/>
      <c r="D65" s="98" t="s">
        <v>28</v>
      </c>
      <c r="E65" s="45">
        <f>E66</f>
        <v>660</v>
      </c>
      <c r="F65" s="45">
        <f>F66</f>
        <v>-355</v>
      </c>
      <c r="G65" s="45">
        <f>G66</f>
        <v>305</v>
      </c>
    </row>
    <row r="66" spans="1:7" x14ac:dyDescent="0.3">
      <c r="A66" s="143">
        <v>42</v>
      </c>
      <c r="B66" s="144"/>
      <c r="C66" s="145"/>
      <c r="D66" s="98" t="s">
        <v>122</v>
      </c>
      <c r="E66" s="45">
        <v>660</v>
      </c>
      <c r="F66" s="44">
        <f t="shared" ref="F66:F75" si="2">G66-E66</f>
        <v>-355</v>
      </c>
      <c r="G66" s="45">
        <v>305</v>
      </c>
    </row>
    <row r="67" spans="1:7" x14ac:dyDescent="0.3">
      <c r="A67" s="146" t="s">
        <v>93</v>
      </c>
      <c r="B67" s="147"/>
      <c r="C67" s="148"/>
      <c r="D67" s="99" t="s">
        <v>94</v>
      </c>
      <c r="E67" s="45">
        <f t="shared" ref="E67:G67" si="3">E68</f>
        <v>8010</v>
      </c>
      <c r="F67" s="44">
        <f t="shared" si="2"/>
        <v>0</v>
      </c>
      <c r="G67" s="45">
        <f t="shared" si="3"/>
        <v>8010</v>
      </c>
    </row>
    <row r="68" spans="1:7" x14ac:dyDescent="0.3">
      <c r="A68" s="149">
        <v>3</v>
      </c>
      <c r="B68" s="150"/>
      <c r="C68" s="151"/>
      <c r="D68" s="98" t="s">
        <v>10</v>
      </c>
      <c r="E68" s="45">
        <f>E69</f>
        <v>8010</v>
      </c>
      <c r="F68" s="44">
        <f t="shared" si="2"/>
        <v>0</v>
      </c>
      <c r="G68" s="45">
        <f>G69</f>
        <v>8010</v>
      </c>
    </row>
    <row r="69" spans="1:7" x14ac:dyDescent="0.3">
      <c r="A69" s="143">
        <v>32</v>
      </c>
      <c r="B69" s="144"/>
      <c r="C69" s="145"/>
      <c r="D69" s="111" t="s">
        <v>21</v>
      </c>
      <c r="E69" s="45">
        <v>8010</v>
      </c>
      <c r="F69" s="44">
        <f t="shared" si="2"/>
        <v>0</v>
      </c>
      <c r="G69" s="45">
        <v>8010</v>
      </c>
    </row>
    <row r="70" spans="1:7" x14ac:dyDescent="0.3">
      <c r="A70" s="146" t="s">
        <v>150</v>
      </c>
      <c r="B70" s="147"/>
      <c r="C70" s="148"/>
      <c r="D70" s="112" t="s">
        <v>152</v>
      </c>
      <c r="E70" s="45">
        <f t="shared" ref="E70:G71" si="4">E71</f>
        <v>0</v>
      </c>
      <c r="F70" s="44">
        <f t="shared" si="2"/>
        <v>847.5</v>
      </c>
      <c r="G70" s="45">
        <f t="shared" si="4"/>
        <v>847.5</v>
      </c>
    </row>
    <row r="71" spans="1:7" x14ac:dyDescent="0.3">
      <c r="A71" s="149">
        <v>3</v>
      </c>
      <c r="B71" s="150"/>
      <c r="C71" s="151"/>
      <c r="D71" s="111" t="s">
        <v>10</v>
      </c>
      <c r="E71" s="45">
        <f t="shared" si="4"/>
        <v>0</v>
      </c>
      <c r="F71" s="44">
        <f t="shared" si="2"/>
        <v>847.5</v>
      </c>
      <c r="G71" s="45">
        <f t="shared" si="4"/>
        <v>847.5</v>
      </c>
    </row>
    <row r="72" spans="1:7" x14ac:dyDescent="0.3">
      <c r="A72" s="143">
        <v>32</v>
      </c>
      <c r="B72" s="144"/>
      <c r="C72" s="145"/>
      <c r="D72" s="111" t="s">
        <v>21</v>
      </c>
      <c r="E72" s="45">
        <v>0</v>
      </c>
      <c r="F72" s="44">
        <f t="shared" si="2"/>
        <v>847.5</v>
      </c>
      <c r="G72" s="45">
        <v>847.5</v>
      </c>
    </row>
    <row r="73" spans="1:7" x14ac:dyDescent="0.3">
      <c r="A73" s="146" t="s">
        <v>129</v>
      </c>
      <c r="B73" s="147"/>
      <c r="C73" s="148"/>
      <c r="D73" s="75" t="s">
        <v>130</v>
      </c>
      <c r="E73" s="45">
        <f t="shared" ref="E73:G74" si="5">E74</f>
        <v>2000</v>
      </c>
      <c r="F73" s="44">
        <f t="shared" si="2"/>
        <v>500</v>
      </c>
      <c r="G73" s="45">
        <f t="shared" si="5"/>
        <v>2500</v>
      </c>
    </row>
    <row r="74" spans="1:7" x14ac:dyDescent="0.3">
      <c r="A74" s="149">
        <v>3</v>
      </c>
      <c r="B74" s="150"/>
      <c r="C74" s="151"/>
      <c r="D74" s="76" t="s">
        <v>10</v>
      </c>
      <c r="E74" s="45">
        <f t="shared" si="5"/>
        <v>2000</v>
      </c>
      <c r="F74" s="44">
        <f t="shared" si="2"/>
        <v>500</v>
      </c>
      <c r="G74" s="45">
        <f t="shared" si="5"/>
        <v>2500</v>
      </c>
    </row>
    <row r="75" spans="1:7" x14ac:dyDescent="0.3">
      <c r="A75" s="143">
        <v>32</v>
      </c>
      <c r="B75" s="144"/>
      <c r="C75" s="145"/>
      <c r="D75" s="76" t="s">
        <v>21</v>
      </c>
      <c r="E75" s="45">
        <v>2000</v>
      </c>
      <c r="F75" s="44">
        <f t="shared" si="2"/>
        <v>500</v>
      </c>
      <c r="G75" s="45">
        <v>2500</v>
      </c>
    </row>
    <row r="76" spans="1:7" x14ac:dyDescent="0.3">
      <c r="A76" s="161" t="s">
        <v>107</v>
      </c>
      <c r="B76" s="162"/>
      <c r="C76" s="163"/>
      <c r="D76" s="20" t="s">
        <v>108</v>
      </c>
      <c r="E76" s="16">
        <f>E80+E83+E87</f>
        <v>30965.85</v>
      </c>
      <c r="F76" s="55">
        <f>F77+F80+F83+F87</f>
        <v>-0.26000000000021828</v>
      </c>
      <c r="G76" s="16">
        <f>G77+G80+G83+G87</f>
        <v>30965.85</v>
      </c>
    </row>
    <row r="77" spans="1:7" x14ac:dyDescent="0.3">
      <c r="A77" s="146" t="s">
        <v>148</v>
      </c>
      <c r="B77" s="147"/>
      <c r="C77" s="148"/>
      <c r="D77" s="112" t="s">
        <v>149</v>
      </c>
      <c r="E77" s="45">
        <f t="shared" ref="E77:G78" si="6">E78</f>
        <v>0</v>
      </c>
      <c r="F77" s="44">
        <f t="shared" ref="F77:F82" si="7">G77-E77</f>
        <v>10317.09</v>
      </c>
      <c r="G77" s="45">
        <f t="shared" si="6"/>
        <v>10317.09</v>
      </c>
    </row>
    <row r="78" spans="1:7" x14ac:dyDescent="0.3">
      <c r="A78" s="149">
        <v>3</v>
      </c>
      <c r="B78" s="150"/>
      <c r="C78" s="151"/>
      <c r="D78" s="111" t="s">
        <v>10</v>
      </c>
      <c r="E78" s="45">
        <f t="shared" si="6"/>
        <v>0</v>
      </c>
      <c r="F78" s="44">
        <f t="shared" si="7"/>
        <v>10317.09</v>
      </c>
      <c r="G78" s="45">
        <f t="shared" si="6"/>
        <v>10317.09</v>
      </c>
    </row>
    <row r="79" spans="1:7" x14ac:dyDescent="0.3">
      <c r="A79" s="143">
        <v>31</v>
      </c>
      <c r="B79" s="144"/>
      <c r="C79" s="145"/>
      <c r="D79" s="111" t="s">
        <v>11</v>
      </c>
      <c r="E79" s="45">
        <v>0</v>
      </c>
      <c r="F79" s="44">
        <f t="shared" si="7"/>
        <v>10317.09</v>
      </c>
      <c r="G79" s="45">
        <v>10317.09</v>
      </c>
    </row>
    <row r="80" spans="1:7" x14ac:dyDescent="0.3">
      <c r="A80" s="146" t="s">
        <v>83</v>
      </c>
      <c r="B80" s="147"/>
      <c r="C80" s="148"/>
      <c r="D80" s="75" t="s">
        <v>84</v>
      </c>
      <c r="E80" s="45">
        <f t="shared" ref="E80:G81" si="8">E81</f>
        <v>19732.86</v>
      </c>
      <c r="F80" s="44">
        <f t="shared" si="7"/>
        <v>-19732.86</v>
      </c>
      <c r="G80" s="45">
        <f t="shared" si="8"/>
        <v>0</v>
      </c>
    </row>
    <row r="81" spans="1:7" x14ac:dyDescent="0.3">
      <c r="A81" s="149">
        <v>3</v>
      </c>
      <c r="B81" s="150"/>
      <c r="C81" s="151"/>
      <c r="D81" s="76" t="s">
        <v>10</v>
      </c>
      <c r="E81" s="45">
        <f t="shared" si="8"/>
        <v>19732.86</v>
      </c>
      <c r="F81" s="44">
        <f t="shared" si="7"/>
        <v>-19732.86</v>
      </c>
      <c r="G81" s="45">
        <f t="shared" si="8"/>
        <v>0</v>
      </c>
    </row>
    <row r="82" spans="1:7" x14ac:dyDescent="0.3">
      <c r="A82" s="143">
        <v>31</v>
      </c>
      <c r="B82" s="144"/>
      <c r="C82" s="145"/>
      <c r="D82" s="76" t="s">
        <v>11</v>
      </c>
      <c r="E82" s="45">
        <v>19732.86</v>
      </c>
      <c r="F82" s="44">
        <f t="shared" si="7"/>
        <v>-19732.86</v>
      </c>
      <c r="G82" s="45">
        <v>0</v>
      </c>
    </row>
    <row r="83" spans="1:7" x14ac:dyDescent="0.3">
      <c r="A83" s="146" t="s">
        <v>135</v>
      </c>
      <c r="B83" s="147"/>
      <c r="C83" s="148"/>
      <c r="D83" s="109" t="s">
        <v>136</v>
      </c>
      <c r="E83" s="45">
        <f>E84</f>
        <v>5357.14</v>
      </c>
      <c r="F83" s="44">
        <f>F84</f>
        <v>-2373</v>
      </c>
      <c r="G83" s="45">
        <f>G84</f>
        <v>2984.4</v>
      </c>
    </row>
    <row r="84" spans="1:7" x14ac:dyDescent="0.3">
      <c r="A84" s="149">
        <v>3</v>
      </c>
      <c r="B84" s="150"/>
      <c r="C84" s="151"/>
      <c r="D84" s="76" t="s">
        <v>10</v>
      </c>
      <c r="E84" s="45">
        <f>E85+E86</f>
        <v>5357.14</v>
      </c>
      <c r="F84" s="44">
        <f>F85+F86</f>
        <v>-2373</v>
      </c>
      <c r="G84" s="45">
        <f>G85+G86</f>
        <v>2984.4</v>
      </c>
    </row>
    <row r="85" spans="1:7" x14ac:dyDescent="0.3">
      <c r="A85" s="143">
        <v>31</v>
      </c>
      <c r="B85" s="144"/>
      <c r="C85" s="145"/>
      <c r="D85" s="76" t="s">
        <v>11</v>
      </c>
      <c r="E85" s="45">
        <v>5357.14</v>
      </c>
      <c r="F85" s="44">
        <v>-2373</v>
      </c>
      <c r="G85" s="45">
        <v>2984.4</v>
      </c>
    </row>
    <row r="86" spans="1:7" x14ac:dyDescent="0.3">
      <c r="A86" s="143">
        <v>32</v>
      </c>
      <c r="B86" s="144"/>
      <c r="C86" s="145"/>
      <c r="D86" s="76" t="s">
        <v>21</v>
      </c>
      <c r="E86" s="45">
        <v>0</v>
      </c>
      <c r="F86" s="44">
        <f>G86-E86</f>
        <v>0</v>
      </c>
      <c r="G86" s="45">
        <v>0</v>
      </c>
    </row>
    <row r="87" spans="1:7" x14ac:dyDescent="0.3">
      <c r="A87" s="146" t="s">
        <v>131</v>
      </c>
      <c r="B87" s="147"/>
      <c r="C87" s="148"/>
      <c r="D87" s="109" t="s">
        <v>137</v>
      </c>
      <c r="E87" s="45">
        <f>E88</f>
        <v>5875.85</v>
      </c>
      <c r="F87" s="44">
        <f>G87-E87</f>
        <v>11788.51</v>
      </c>
      <c r="G87" s="45">
        <f>G88</f>
        <v>17664.36</v>
      </c>
    </row>
    <row r="88" spans="1:7" x14ac:dyDescent="0.3">
      <c r="A88" s="149">
        <v>3</v>
      </c>
      <c r="B88" s="150"/>
      <c r="C88" s="151"/>
      <c r="D88" s="76" t="s">
        <v>10</v>
      </c>
      <c r="E88" s="45">
        <f>E89+E90</f>
        <v>5875.85</v>
      </c>
      <c r="F88" s="45">
        <f>F89+F90</f>
        <v>11788.51</v>
      </c>
      <c r="G88" s="45">
        <f>G89+G90</f>
        <v>17664.36</v>
      </c>
    </row>
    <row r="89" spans="1:7" x14ac:dyDescent="0.3">
      <c r="A89" s="143">
        <v>31</v>
      </c>
      <c r="B89" s="144"/>
      <c r="C89" s="145"/>
      <c r="D89" s="76" t="s">
        <v>11</v>
      </c>
      <c r="E89" s="53">
        <v>3875.85</v>
      </c>
      <c r="F89" s="44">
        <f t="shared" ref="F89:F95" si="9">G89-E89</f>
        <v>13788.51</v>
      </c>
      <c r="G89" s="53">
        <v>17664.36</v>
      </c>
    </row>
    <row r="90" spans="1:7" x14ac:dyDescent="0.3">
      <c r="A90" s="143">
        <v>32</v>
      </c>
      <c r="B90" s="144"/>
      <c r="C90" s="145"/>
      <c r="D90" s="76" t="s">
        <v>21</v>
      </c>
      <c r="E90" s="45">
        <v>2000</v>
      </c>
      <c r="F90" s="44">
        <f t="shared" si="9"/>
        <v>-2000</v>
      </c>
      <c r="G90" s="53">
        <v>0</v>
      </c>
    </row>
    <row r="91" spans="1:7" x14ac:dyDescent="0.3">
      <c r="A91" s="161" t="s">
        <v>119</v>
      </c>
      <c r="B91" s="162"/>
      <c r="C91" s="163"/>
      <c r="D91" s="20" t="s">
        <v>120</v>
      </c>
      <c r="E91" s="16">
        <f>E92+E113</f>
        <v>1170</v>
      </c>
      <c r="F91" s="55">
        <f t="shared" si="9"/>
        <v>36</v>
      </c>
      <c r="G91" s="16">
        <f>G92+G113</f>
        <v>1206</v>
      </c>
    </row>
    <row r="92" spans="1:7" x14ac:dyDescent="0.3">
      <c r="A92" s="146" t="s">
        <v>138</v>
      </c>
      <c r="B92" s="147"/>
      <c r="C92" s="148"/>
      <c r="D92" s="106" t="s">
        <v>139</v>
      </c>
      <c r="E92" s="45">
        <f t="shared" ref="E92:G93" si="10">E93</f>
        <v>1170</v>
      </c>
      <c r="F92" s="44">
        <f t="shared" si="9"/>
        <v>36</v>
      </c>
      <c r="G92" s="45">
        <f t="shared" si="10"/>
        <v>1206</v>
      </c>
    </row>
    <row r="93" spans="1:7" x14ac:dyDescent="0.3">
      <c r="A93" s="149">
        <v>3</v>
      </c>
      <c r="B93" s="150"/>
      <c r="C93" s="151"/>
      <c r="D93" s="76" t="s">
        <v>10</v>
      </c>
      <c r="E93" s="45">
        <f t="shared" si="10"/>
        <v>1170</v>
      </c>
      <c r="F93" s="44">
        <f t="shared" si="9"/>
        <v>36</v>
      </c>
      <c r="G93" s="45">
        <f t="shared" si="10"/>
        <v>1206</v>
      </c>
    </row>
    <row r="94" spans="1:7" x14ac:dyDescent="0.3">
      <c r="A94" s="143">
        <v>38</v>
      </c>
      <c r="B94" s="144"/>
      <c r="C94" s="145"/>
      <c r="D94" s="76" t="s">
        <v>121</v>
      </c>
      <c r="E94" s="45">
        <v>1170</v>
      </c>
      <c r="F94" s="44">
        <f t="shared" si="9"/>
        <v>36</v>
      </c>
      <c r="G94" s="45">
        <v>1206</v>
      </c>
    </row>
    <row r="95" spans="1:7" s="68" customFormat="1" x14ac:dyDescent="0.3">
      <c r="A95" s="167" t="s">
        <v>109</v>
      </c>
      <c r="B95" s="168"/>
      <c r="C95" s="169"/>
      <c r="D95" s="72" t="s">
        <v>110</v>
      </c>
      <c r="E95" s="55">
        <f>E96</f>
        <v>610</v>
      </c>
      <c r="F95" s="55">
        <f t="shared" si="9"/>
        <v>13510</v>
      </c>
      <c r="G95" s="55">
        <f>G96</f>
        <v>14120</v>
      </c>
    </row>
    <row r="96" spans="1:7" s="68" customFormat="1" x14ac:dyDescent="0.3">
      <c r="A96" s="167" t="s">
        <v>111</v>
      </c>
      <c r="B96" s="168"/>
      <c r="C96" s="169"/>
      <c r="D96" s="72" t="s">
        <v>112</v>
      </c>
      <c r="E96" s="55">
        <f>E97+E100+E103+E106+E109</f>
        <v>610</v>
      </c>
      <c r="F96" s="55">
        <f>F97+F100+F103+F106+F109</f>
        <v>13510</v>
      </c>
      <c r="G96" s="55">
        <f>G97+G100+G103+G106+G109</f>
        <v>14120</v>
      </c>
    </row>
    <row r="97" spans="1:7" s="68" customFormat="1" x14ac:dyDescent="0.3">
      <c r="A97" s="155" t="s">
        <v>89</v>
      </c>
      <c r="B97" s="156"/>
      <c r="C97" s="157"/>
      <c r="D97" s="96" t="s">
        <v>123</v>
      </c>
      <c r="E97" s="44">
        <f t="shared" ref="E97:G98" si="11">E98</f>
        <v>10</v>
      </c>
      <c r="F97" s="44">
        <f t="shared" ref="F97:F111" si="12">G97-E97</f>
        <v>280</v>
      </c>
      <c r="G97" s="44">
        <f t="shared" si="11"/>
        <v>290</v>
      </c>
    </row>
    <row r="98" spans="1:7" s="68" customFormat="1" x14ac:dyDescent="0.3">
      <c r="A98" s="158">
        <v>4</v>
      </c>
      <c r="B98" s="159"/>
      <c r="C98" s="160"/>
      <c r="D98" s="97" t="s">
        <v>10</v>
      </c>
      <c r="E98" s="44">
        <f t="shared" si="11"/>
        <v>10</v>
      </c>
      <c r="F98" s="44">
        <f t="shared" si="12"/>
        <v>280</v>
      </c>
      <c r="G98" s="44">
        <f t="shared" si="11"/>
        <v>290</v>
      </c>
    </row>
    <row r="99" spans="1:7" s="68" customFormat="1" ht="15.6" customHeight="1" x14ac:dyDescent="0.3">
      <c r="A99" s="152">
        <v>42</v>
      </c>
      <c r="B99" s="153"/>
      <c r="C99" s="154"/>
      <c r="D99" s="97" t="s">
        <v>28</v>
      </c>
      <c r="E99" s="44">
        <v>10</v>
      </c>
      <c r="F99" s="44">
        <f t="shared" si="12"/>
        <v>280</v>
      </c>
      <c r="G99" s="44">
        <v>290</v>
      </c>
    </row>
    <row r="100" spans="1:7" s="68" customFormat="1" x14ac:dyDescent="0.3">
      <c r="A100" s="155" t="s">
        <v>93</v>
      </c>
      <c r="B100" s="156"/>
      <c r="C100" s="157"/>
      <c r="D100" s="73" t="s">
        <v>94</v>
      </c>
      <c r="E100" s="44">
        <f t="shared" ref="E100:G101" si="13">E101</f>
        <v>0</v>
      </c>
      <c r="F100" s="44">
        <f t="shared" si="12"/>
        <v>500</v>
      </c>
      <c r="G100" s="44">
        <f t="shared" si="13"/>
        <v>500</v>
      </c>
    </row>
    <row r="101" spans="1:7" s="68" customFormat="1" x14ac:dyDescent="0.3">
      <c r="A101" s="158">
        <v>4</v>
      </c>
      <c r="B101" s="159"/>
      <c r="C101" s="160"/>
      <c r="D101" s="71" t="s">
        <v>10</v>
      </c>
      <c r="E101" s="44">
        <f t="shared" si="13"/>
        <v>0</v>
      </c>
      <c r="F101" s="44">
        <f t="shared" si="12"/>
        <v>500</v>
      </c>
      <c r="G101" s="44">
        <f t="shared" si="13"/>
        <v>500</v>
      </c>
    </row>
    <row r="102" spans="1:7" s="68" customFormat="1" ht="15.6" customHeight="1" x14ac:dyDescent="0.3">
      <c r="A102" s="152">
        <v>42</v>
      </c>
      <c r="B102" s="153"/>
      <c r="C102" s="154"/>
      <c r="D102" s="71" t="s">
        <v>28</v>
      </c>
      <c r="E102" s="44">
        <v>0</v>
      </c>
      <c r="F102" s="44">
        <f t="shared" si="12"/>
        <v>500</v>
      </c>
      <c r="G102" s="69">
        <v>500</v>
      </c>
    </row>
    <row r="103" spans="1:7" s="68" customFormat="1" x14ac:dyDescent="0.3">
      <c r="A103" s="155" t="s">
        <v>95</v>
      </c>
      <c r="B103" s="156"/>
      <c r="C103" s="157"/>
      <c r="D103" s="73" t="s">
        <v>96</v>
      </c>
      <c r="E103" s="44">
        <f t="shared" ref="E103:G104" si="14">E104</f>
        <v>0</v>
      </c>
      <c r="F103" s="44">
        <f t="shared" si="12"/>
        <v>9230</v>
      </c>
      <c r="G103" s="44">
        <f t="shared" si="14"/>
        <v>9230</v>
      </c>
    </row>
    <row r="104" spans="1:7" s="68" customFormat="1" x14ac:dyDescent="0.3">
      <c r="A104" s="158">
        <v>4</v>
      </c>
      <c r="B104" s="159"/>
      <c r="C104" s="160"/>
      <c r="D104" s="71" t="s">
        <v>10</v>
      </c>
      <c r="E104" s="44">
        <f t="shared" si="14"/>
        <v>0</v>
      </c>
      <c r="F104" s="44">
        <f t="shared" si="12"/>
        <v>9230</v>
      </c>
      <c r="G104" s="44">
        <f t="shared" si="14"/>
        <v>9230</v>
      </c>
    </row>
    <row r="105" spans="1:7" s="68" customFormat="1" ht="15.6" customHeight="1" x14ac:dyDescent="0.3">
      <c r="A105" s="152">
        <v>42</v>
      </c>
      <c r="B105" s="153"/>
      <c r="C105" s="154"/>
      <c r="D105" s="71" t="s">
        <v>28</v>
      </c>
      <c r="E105" s="44">
        <v>0</v>
      </c>
      <c r="F105" s="44">
        <f t="shared" si="12"/>
        <v>9230</v>
      </c>
      <c r="G105" s="69">
        <v>9230</v>
      </c>
    </row>
    <row r="106" spans="1:7" s="68" customFormat="1" x14ac:dyDescent="0.3">
      <c r="A106" s="155" t="s">
        <v>127</v>
      </c>
      <c r="B106" s="156"/>
      <c r="C106" s="157"/>
      <c r="D106" s="73" t="s">
        <v>128</v>
      </c>
      <c r="E106" s="44">
        <f t="shared" ref="E106:G107" si="15">E107</f>
        <v>590</v>
      </c>
      <c r="F106" s="44">
        <f t="shared" si="12"/>
        <v>0</v>
      </c>
      <c r="G106" s="44">
        <f t="shared" si="15"/>
        <v>590</v>
      </c>
    </row>
    <row r="107" spans="1:7" s="68" customFormat="1" x14ac:dyDescent="0.3">
      <c r="A107" s="158">
        <v>4</v>
      </c>
      <c r="B107" s="159"/>
      <c r="C107" s="160"/>
      <c r="D107" s="71" t="s">
        <v>10</v>
      </c>
      <c r="E107" s="44">
        <f t="shared" si="15"/>
        <v>590</v>
      </c>
      <c r="F107" s="44">
        <f t="shared" si="12"/>
        <v>0</v>
      </c>
      <c r="G107" s="44">
        <f t="shared" si="15"/>
        <v>590</v>
      </c>
    </row>
    <row r="108" spans="1:7" s="68" customFormat="1" ht="15.6" customHeight="1" x14ac:dyDescent="0.3">
      <c r="A108" s="152">
        <v>42</v>
      </c>
      <c r="B108" s="153"/>
      <c r="C108" s="154"/>
      <c r="D108" s="71" t="s">
        <v>28</v>
      </c>
      <c r="E108" s="44">
        <v>590</v>
      </c>
      <c r="F108" s="44">
        <f t="shared" si="12"/>
        <v>0</v>
      </c>
      <c r="G108" s="44">
        <v>590</v>
      </c>
    </row>
    <row r="109" spans="1:7" s="68" customFormat="1" x14ac:dyDescent="0.3">
      <c r="A109" s="155" t="s">
        <v>99</v>
      </c>
      <c r="B109" s="156"/>
      <c r="C109" s="157"/>
      <c r="D109" s="73" t="s">
        <v>100</v>
      </c>
      <c r="E109" s="44">
        <f t="shared" ref="E109:G110" si="16">E110</f>
        <v>10</v>
      </c>
      <c r="F109" s="44">
        <f t="shared" si="12"/>
        <v>3500</v>
      </c>
      <c r="G109" s="44">
        <f t="shared" si="16"/>
        <v>3510</v>
      </c>
    </row>
    <row r="110" spans="1:7" s="68" customFormat="1" x14ac:dyDescent="0.3">
      <c r="A110" s="158">
        <v>4</v>
      </c>
      <c r="B110" s="159"/>
      <c r="C110" s="160"/>
      <c r="D110" s="71" t="s">
        <v>10</v>
      </c>
      <c r="E110" s="44">
        <f t="shared" si="16"/>
        <v>10</v>
      </c>
      <c r="F110" s="44">
        <f t="shared" si="12"/>
        <v>3500</v>
      </c>
      <c r="G110" s="44">
        <f t="shared" si="16"/>
        <v>3510</v>
      </c>
    </row>
    <row r="111" spans="1:7" s="68" customFormat="1" ht="15.6" customHeight="1" x14ac:dyDescent="0.3">
      <c r="A111" s="152">
        <v>42</v>
      </c>
      <c r="B111" s="153"/>
      <c r="C111" s="154"/>
      <c r="D111" s="71" t="s">
        <v>28</v>
      </c>
      <c r="E111" s="44">
        <v>10</v>
      </c>
      <c r="F111" s="44">
        <f t="shared" si="12"/>
        <v>3500</v>
      </c>
      <c r="G111" s="44">
        <v>3510</v>
      </c>
    </row>
    <row r="112" spans="1:7" s="68" customFormat="1" x14ac:dyDescent="0.3">
      <c r="A112" s="164" t="s">
        <v>1</v>
      </c>
      <c r="B112" s="165"/>
      <c r="C112" s="165"/>
      <c r="D112" s="166"/>
      <c r="E112" s="55">
        <f>E95+E60+E14+E5</f>
        <v>1230406.8500000001</v>
      </c>
      <c r="F112" s="55">
        <f>F95+F60+F14+F5</f>
        <v>20679.659999999996</v>
      </c>
      <c r="G112" s="55">
        <f>G95+G60+G14+G5</f>
        <v>1251086.3999999999</v>
      </c>
    </row>
  </sheetData>
  <mergeCells count="108">
    <mergeCell ref="A27:C27"/>
    <mergeCell ref="A76:C76"/>
    <mergeCell ref="A28:C28"/>
    <mergeCell ref="A29:C29"/>
    <mergeCell ref="A30:C30"/>
    <mergeCell ref="A31:C31"/>
    <mergeCell ref="A32:C32"/>
    <mergeCell ref="A41:C41"/>
    <mergeCell ref="A42:C42"/>
    <mergeCell ref="A43:C43"/>
    <mergeCell ref="A5:C5"/>
    <mergeCell ref="A6:C6"/>
    <mergeCell ref="A2:G2"/>
    <mergeCell ref="A4:C4"/>
    <mergeCell ref="A7:C7"/>
    <mergeCell ref="A8:C8"/>
    <mergeCell ref="A9:C9"/>
    <mergeCell ref="A10:C10"/>
    <mergeCell ref="A40:C40"/>
    <mergeCell ref="A33:C33"/>
    <mergeCell ref="A34:C34"/>
    <mergeCell ref="A36:C36"/>
    <mergeCell ref="A37:C37"/>
    <mergeCell ref="A38:C38"/>
    <mergeCell ref="A14:C14"/>
    <mergeCell ref="A15:C15"/>
    <mergeCell ref="A19:C19"/>
    <mergeCell ref="A20:C20"/>
    <mergeCell ref="A21:C21"/>
    <mergeCell ref="A22:C22"/>
    <mergeCell ref="A23:C23"/>
    <mergeCell ref="A24:C24"/>
    <mergeCell ref="A25:C25"/>
    <mergeCell ref="A26:C26"/>
    <mergeCell ref="A112:D112"/>
    <mergeCell ref="A65:C65"/>
    <mergeCell ref="A66:C66"/>
    <mergeCell ref="A67:C67"/>
    <mergeCell ref="A102:C102"/>
    <mergeCell ref="A106:C106"/>
    <mergeCell ref="A107:C107"/>
    <mergeCell ref="A108:C108"/>
    <mergeCell ref="A94:C94"/>
    <mergeCell ref="A95:C95"/>
    <mergeCell ref="A96:C96"/>
    <mergeCell ref="A103:C103"/>
    <mergeCell ref="A104:C104"/>
    <mergeCell ref="A92:C92"/>
    <mergeCell ref="A93:C93"/>
    <mergeCell ref="A89:C89"/>
    <mergeCell ref="A90:C90"/>
    <mergeCell ref="A80:C80"/>
    <mergeCell ref="A81:C81"/>
    <mergeCell ref="A82:C82"/>
    <mergeCell ref="A88:C88"/>
    <mergeCell ref="A87:C87"/>
    <mergeCell ref="A77:C77"/>
    <mergeCell ref="A78:C78"/>
    <mergeCell ref="A110:C110"/>
    <mergeCell ref="A111:C111"/>
    <mergeCell ref="A83:C83"/>
    <mergeCell ref="A84:C84"/>
    <mergeCell ref="A85:C85"/>
    <mergeCell ref="A86:C86"/>
    <mergeCell ref="A105:C105"/>
    <mergeCell ref="A74:C74"/>
    <mergeCell ref="A75:C75"/>
    <mergeCell ref="A91:C91"/>
    <mergeCell ref="A100:C100"/>
    <mergeCell ref="A101:C101"/>
    <mergeCell ref="A11:C11"/>
    <mergeCell ref="A12:C12"/>
    <mergeCell ref="A13:C13"/>
    <mergeCell ref="A68:C68"/>
    <mergeCell ref="A97:C97"/>
    <mergeCell ref="A98:C98"/>
    <mergeCell ref="A109:C109"/>
    <mergeCell ref="A16:C16"/>
    <mergeCell ref="A17:C17"/>
    <mergeCell ref="A18:C18"/>
    <mergeCell ref="A58:C58"/>
    <mergeCell ref="A59:C59"/>
    <mergeCell ref="A60:C60"/>
    <mergeCell ref="A53:C53"/>
    <mergeCell ref="A54:C54"/>
    <mergeCell ref="A55:C55"/>
    <mergeCell ref="A48:C48"/>
    <mergeCell ref="A49:C49"/>
    <mergeCell ref="A50:C50"/>
    <mergeCell ref="A51:C51"/>
    <mergeCell ref="A52:C52"/>
    <mergeCell ref="A39:C39"/>
    <mergeCell ref="A61:C61"/>
    <mergeCell ref="A62:C62"/>
    <mergeCell ref="A79:C79"/>
    <mergeCell ref="A45:C45"/>
    <mergeCell ref="A46:C46"/>
    <mergeCell ref="A47:C47"/>
    <mergeCell ref="A70:C70"/>
    <mergeCell ref="A71:C71"/>
    <mergeCell ref="A72:C72"/>
    <mergeCell ref="A69:C69"/>
    <mergeCell ref="A99:C99"/>
    <mergeCell ref="A63:C63"/>
    <mergeCell ref="A64:C64"/>
    <mergeCell ref="A73:C73"/>
    <mergeCell ref="A56:C56"/>
    <mergeCell ref="A57:C57"/>
  </mergeCells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Sanja</cp:lastModifiedBy>
  <cp:lastPrinted>2026-05-26T11:43:05Z</cp:lastPrinted>
  <dcterms:created xsi:type="dcterms:W3CDTF">2022-08-12T12:51:27Z</dcterms:created>
  <dcterms:modified xsi:type="dcterms:W3CDTF">2026-05-27T09:38:12Z</dcterms:modified>
</cp:coreProperties>
</file>