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AppData\Local\Microsoft\Windows\INetCache\Content.Outlook\O980ER88\"/>
    </mc:Choice>
  </mc:AlternateContent>
  <bookViews>
    <workbookView xWindow="0" yWindow="0" windowWidth="23040" windowHeight="9192"/>
  </bookViews>
  <sheets>
    <sheet name="opći dio - sažetak" sheetId="1" r:id="rId1"/>
    <sheet name="opći dio - ekonomska" sheetId="2" r:id="rId2"/>
    <sheet name="opći dio - izvori" sheetId="3" r:id="rId3"/>
    <sheet name="opći dio - funkcijska" sheetId="4" r:id="rId4"/>
    <sheet name="posebni dio - programska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9" i="5" l="1"/>
  <c r="E148" i="5"/>
  <c r="E146" i="5"/>
  <c r="E145" i="5"/>
  <c r="E143" i="5"/>
  <c r="E142" i="5"/>
  <c r="E140" i="5"/>
  <c r="E139" i="5"/>
  <c r="E137" i="5"/>
  <c r="E136" i="5"/>
  <c r="E134" i="5"/>
  <c r="E133" i="5"/>
  <c r="B132" i="5"/>
  <c r="E132" i="5" s="1"/>
  <c r="B131" i="5"/>
  <c r="E131" i="5" s="1"/>
  <c r="E129" i="5"/>
  <c r="E128" i="5"/>
  <c r="E127" i="5"/>
  <c r="E125" i="5"/>
  <c r="E122" i="5"/>
  <c r="E121" i="5"/>
  <c r="B121" i="5"/>
  <c r="E118" i="5"/>
  <c r="E114" i="5"/>
  <c r="E113" i="5"/>
  <c r="B113" i="5"/>
  <c r="E111" i="5"/>
  <c r="E110" i="5"/>
  <c r="E108" i="5"/>
  <c r="E107" i="5"/>
  <c r="E106" i="5"/>
  <c r="B106" i="5"/>
  <c r="E103" i="5"/>
  <c r="E102" i="5"/>
  <c r="E99" i="5"/>
  <c r="E98" i="5"/>
  <c r="E96" i="5"/>
  <c r="E89" i="5"/>
  <c r="E88" i="5"/>
  <c r="B88" i="5"/>
  <c r="E87" i="5"/>
  <c r="B87" i="5"/>
  <c r="E86" i="5"/>
  <c r="B86" i="5"/>
  <c r="E81" i="5"/>
  <c r="E80" i="5"/>
  <c r="E78" i="5"/>
  <c r="E73" i="5"/>
  <c r="E72" i="5"/>
  <c r="B72" i="5"/>
  <c r="E70" i="5"/>
  <c r="E69" i="5"/>
  <c r="E67" i="5"/>
  <c r="E44" i="5"/>
  <c r="E43" i="5"/>
  <c r="E40" i="5"/>
  <c r="E39" i="5"/>
  <c r="E37" i="5"/>
  <c r="E36" i="5"/>
  <c r="E33" i="5"/>
  <c r="E32" i="5"/>
  <c r="B31" i="5"/>
  <c r="E31" i="5" s="1"/>
  <c r="B30" i="5"/>
  <c r="E30" i="5" s="1"/>
  <c r="E26" i="5"/>
  <c r="E25" i="5"/>
  <c r="E24" i="5"/>
  <c r="E23" i="5"/>
  <c r="E21" i="5"/>
  <c r="E20" i="5"/>
  <c r="E19" i="5"/>
  <c r="E18" i="5"/>
  <c r="E17" i="5"/>
  <c r="E16" i="5"/>
  <c r="E15" i="5"/>
  <c r="E14" i="5"/>
  <c r="E13" i="5"/>
  <c r="E12" i="5"/>
  <c r="E11" i="5"/>
  <c r="E10" i="5"/>
  <c r="B9" i="5"/>
  <c r="E9" i="5" s="1"/>
  <c r="B8" i="5"/>
  <c r="E8" i="5" s="1"/>
  <c r="G9" i="4" l="1"/>
  <c r="F9" i="4"/>
  <c r="G8" i="4"/>
  <c r="F8" i="4"/>
  <c r="G7" i="4"/>
  <c r="F7" i="4"/>
  <c r="G6" i="4"/>
  <c r="F6" i="4"/>
  <c r="G42" i="3" l="1"/>
  <c r="F42" i="3"/>
  <c r="G39" i="3"/>
  <c r="G38" i="3"/>
  <c r="F38" i="3"/>
  <c r="G37" i="3"/>
  <c r="F37" i="3"/>
  <c r="G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4" i="3"/>
  <c r="F24" i="3"/>
  <c r="G23" i="3"/>
  <c r="F23" i="3"/>
  <c r="G22" i="3"/>
  <c r="G19" i="3"/>
  <c r="G18" i="3"/>
  <c r="G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7" i="3"/>
  <c r="F7" i="3"/>
  <c r="G6" i="3"/>
  <c r="F6" i="3"/>
  <c r="B6" i="3"/>
  <c r="B22" i="3" s="1"/>
  <c r="F22" i="3" s="1"/>
  <c r="F83" i="2" l="1"/>
  <c r="F82" i="2"/>
  <c r="F81" i="2"/>
  <c r="F80" i="2"/>
  <c r="F78" i="2"/>
  <c r="G77" i="2"/>
  <c r="F77" i="2"/>
  <c r="F76" i="2"/>
  <c r="C76" i="2"/>
  <c r="G76" i="2" s="1"/>
  <c r="F73" i="2"/>
  <c r="F72" i="2"/>
  <c r="G71" i="2"/>
  <c r="F71" i="2"/>
  <c r="F69" i="2"/>
  <c r="F68" i="2"/>
  <c r="G67" i="2"/>
  <c r="F67" i="2"/>
  <c r="F66" i="2"/>
  <c r="F64" i="2"/>
  <c r="F63" i="2"/>
  <c r="F62" i="2"/>
  <c r="F61" i="2"/>
  <c r="F60" i="2"/>
  <c r="F59" i="2"/>
  <c r="F58" i="2"/>
  <c r="F57" i="2"/>
  <c r="F56" i="2"/>
  <c r="F55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G38" i="2"/>
  <c r="F38" i="2"/>
  <c r="F36" i="2"/>
  <c r="F35" i="2"/>
  <c r="F34" i="2"/>
  <c r="F33" i="2"/>
  <c r="F32" i="2"/>
  <c r="F31" i="2"/>
  <c r="F30" i="2"/>
  <c r="G29" i="2"/>
  <c r="F29" i="2"/>
  <c r="F28" i="2"/>
  <c r="C28" i="2"/>
  <c r="C83" i="2" s="1"/>
  <c r="G83" i="2" s="1"/>
  <c r="C27" i="2"/>
  <c r="G27" i="2" s="1"/>
  <c r="F26" i="2"/>
  <c r="F25" i="2"/>
  <c r="B24" i="2"/>
  <c r="F24" i="2" s="1"/>
  <c r="G23" i="2"/>
  <c r="F22" i="2"/>
  <c r="F21" i="2"/>
  <c r="F20" i="2"/>
  <c r="F19" i="2"/>
  <c r="F18" i="2"/>
  <c r="G17" i="2"/>
  <c r="F17" i="2"/>
  <c r="F16" i="2"/>
  <c r="F15" i="2"/>
  <c r="G14" i="2"/>
  <c r="F14" i="2"/>
  <c r="F13" i="2"/>
  <c r="F12" i="2"/>
  <c r="G11" i="2"/>
  <c r="F11" i="2"/>
  <c r="F10" i="2"/>
  <c r="F9" i="2"/>
  <c r="F8" i="2"/>
  <c r="G7" i="2"/>
  <c r="F7" i="2"/>
  <c r="G6" i="2"/>
  <c r="G28" i="2" l="1"/>
  <c r="B23" i="2"/>
  <c r="F23" i="2" l="1"/>
  <c r="B6" i="2"/>
  <c r="F6" i="2" l="1"/>
  <c r="B27" i="2"/>
  <c r="F27" i="2" s="1"/>
  <c r="G38" i="1" l="1"/>
  <c r="G37" i="1"/>
  <c r="G29" i="1"/>
  <c r="G28" i="1"/>
  <c r="G13" i="1"/>
  <c r="G12" i="1"/>
  <c r="G11" i="1"/>
  <c r="G10" i="1"/>
  <c r="G8" i="1"/>
  <c r="F38" i="1"/>
  <c r="F37" i="1"/>
  <c r="F28" i="1"/>
  <c r="F29" i="1"/>
  <c r="F13" i="1"/>
  <c r="F12" i="1"/>
  <c r="F11" i="1"/>
  <c r="F10" i="1"/>
  <c r="F8" i="1"/>
  <c r="B14" i="1" l="1"/>
  <c r="B13" i="1"/>
  <c r="B10" i="1"/>
  <c r="E28" i="1" l="1"/>
  <c r="B28" i="1"/>
  <c r="B37" i="1" s="1"/>
  <c r="E10" i="1"/>
  <c r="C10" i="1"/>
  <c r="E13" i="1"/>
  <c r="C13" i="1"/>
  <c r="C14" i="1" l="1"/>
  <c r="E14" i="1"/>
  <c r="E37" i="1" s="1"/>
  <c r="C28" i="1"/>
</calcChain>
</file>

<file path=xl/sharedStrings.xml><?xml version="1.0" encoding="utf-8"?>
<sst xmlns="http://schemas.openxmlformats.org/spreadsheetml/2006/main" count="351" uniqueCount="189">
  <si>
    <t>A. RAČUN PRIHODA I RASHODA</t>
  </si>
  <si>
    <t>Oznaka</t>
  </si>
  <si>
    <t>Tekući plan (3.)</t>
  </si>
  <si>
    <t>Indeks 4./1. (5.)</t>
  </si>
  <si>
    <t>B. RAČUN FINANCIRANJA</t>
  </si>
  <si>
    <r>
      <rPr>
        <b/>
        <sz val="10"/>
        <color rgb="FF000000"/>
        <rFont val="Verdana"/>
        <family val="2"/>
        <charset val="238"/>
      </rPr>
      <t>8</t>
    </r>
    <r>
      <rPr>
        <sz val="10"/>
        <color rgb="FF000000"/>
        <rFont val="Verdana"/>
        <family val="2"/>
        <charset val="238"/>
      </rPr>
      <t xml:space="preserve"> Primici od financijske imovine</t>
    </r>
  </si>
  <si>
    <r>
      <rPr>
        <b/>
        <sz val="10"/>
        <color theme="1"/>
        <rFont val="Verdana"/>
        <family val="2"/>
        <charset val="238"/>
      </rPr>
      <t>5</t>
    </r>
    <r>
      <rPr>
        <sz val="10"/>
        <color theme="1"/>
        <rFont val="Verdana"/>
        <family val="2"/>
        <charset val="238"/>
      </rPr>
      <t xml:space="preserve"> Izdaci za financ.im. i otplate zajmova</t>
    </r>
  </si>
  <si>
    <t>B. RAČUN PRIHODA I PRIMITAKA</t>
  </si>
  <si>
    <r>
      <rPr>
        <b/>
        <sz val="10"/>
        <color rgb="FF000000"/>
        <rFont val="Arial"/>
        <family val="2"/>
        <charset val="238"/>
      </rPr>
      <t>6</t>
    </r>
    <r>
      <rPr>
        <sz val="10"/>
        <color rgb="FF000000"/>
        <rFont val="Arial"/>
        <family val="2"/>
        <charset val="238"/>
      </rPr>
      <t xml:space="preserve"> Prihodi poslovanja</t>
    </r>
  </si>
  <si>
    <r>
      <rPr>
        <b/>
        <sz val="10"/>
        <color rgb="FF000000"/>
        <rFont val="Arial"/>
        <family val="2"/>
        <charset val="238"/>
      </rPr>
      <t>7</t>
    </r>
    <r>
      <rPr>
        <sz val="10"/>
        <color rgb="FF000000"/>
        <rFont val="Arial"/>
        <family val="2"/>
        <charset val="238"/>
      </rPr>
      <t xml:space="preserve"> Prihodi od prodaje nefinancijske imovine</t>
    </r>
  </si>
  <si>
    <r>
      <rPr>
        <b/>
        <sz val="10"/>
        <color rgb="FF000000"/>
        <rFont val="Arial"/>
        <family val="2"/>
        <charset val="238"/>
      </rPr>
      <t>3</t>
    </r>
    <r>
      <rPr>
        <sz val="10"/>
        <color rgb="FF000000"/>
        <rFont val="Arial"/>
        <family val="2"/>
        <charset val="238"/>
      </rPr>
      <t xml:space="preserve"> Rashodi poslovanja</t>
    </r>
  </si>
  <si>
    <t>4 Rashodi za nefinancijsku imovinu</t>
  </si>
  <si>
    <r>
      <t xml:space="preserve">             </t>
    </r>
    <r>
      <rPr>
        <b/>
        <sz val="16"/>
        <color indexed="8"/>
        <rFont val="Times New Roman"/>
        <family val="1"/>
        <charset val="238"/>
      </rPr>
      <t>SAŽETAK RAČUNA PRIHODA I RASHODA I RAČUNA FINANCIRANJA</t>
    </r>
  </si>
  <si>
    <t>OPĆI DIO</t>
  </si>
  <si>
    <t>D. PRIJENOS SREDSTAVA U SLIJEDEĆE RAZDOBLJE</t>
  </si>
  <si>
    <t>UKUPNO PRIHODI</t>
  </si>
  <si>
    <t>UKUPNO RASHODI</t>
  </si>
  <si>
    <t>RAZLIKA - VIŠAK/MANJAK (A)</t>
  </si>
  <si>
    <t xml:space="preserve">C. PRENESENA SREDSTVA IZ PRETHODNE GODINE </t>
  </si>
  <si>
    <t>VIŠAK/MANJAK (A) +/- NETO (B)+ PRENESENA SREDSTVA ( C )</t>
  </si>
  <si>
    <t>GODIŠNJI  IZVJEŠTAJ O IZVRŠENJU FINANCIJSKOG PLANA 2024. GODINE                                               OBRTNIČKA ŠKOLA, OPATIJA</t>
  </si>
  <si>
    <t>Ostvarenje preth. 2023. godine.             (1)</t>
  </si>
  <si>
    <t>Ostvarenje 2024.  godine        (4.)</t>
  </si>
  <si>
    <t>Ostvarenje prethodne  2023. godine (1)</t>
  </si>
  <si>
    <t>Ostvarenje 2024. godine        (4.)</t>
  </si>
  <si>
    <t>RAZLIKA: PRIMICI/IZDACI = NETO (B)</t>
  </si>
  <si>
    <t>PRENESENA SREDSTVA   ( C) VIŠAK/MANJAK IZ PRED.GODINE</t>
  </si>
  <si>
    <t>Prenesena raspoloživa sredstva iz prethodne godine: VIŠAK</t>
  </si>
  <si>
    <t>Preneseni MANJAK iz prethodne godine</t>
  </si>
  <si>
    <t>D. VIŠAK/MANJAK PRIHODA RASPOLOŽIV U SLIJEDEĆEM RAZDOBLJU</t>
  </si>
  <si>
    <t>Ostvarenje prethodne  2024. godine (1)</t>
  </si>
  <si>
    <t xml:space="preserve">  VIŠAK  prihoda raspoloživ u slijedećem razdoblju </t>
  </si>
  <si>
    <t xml:space="preserve">  MANJAK prihoda</t>
  </si>
  <si>
    <t>Tekući plan** (3.)</t>
  </si>
  <si>
    <t>**Sukladno čl. 60. Zakona o proračunu proračunski korisnici ne mogu raditi preraspodjele, stoga ovaj stupac u ovom Izvještaju ostaje neispunjen.</t>
  </si>
  <si>
    <t>Rebalans 2024.* (2.)</t>
  </si>
  <si>
    <t>Indeks 4./2. (6.)</t>
  </si>
  <si>
    <t>*Izvorni plan/Rebalans - II. izmjene i dopune Financijskog plana za 2024.</t>
  </si>
  <si>
    <t>Rebalans 2024. (2.)</t>
  </si>
  <si>
    <t>IZVRŠENJE PRIHODA I RASHODA PO EKONOMSKOJ KLASIFIKACIJI</t>
  </si>
  <si>
    <t>Izvršenje I - XII 2023. (2.)</t>
  </si>
  <si>
    <t>Rebalans 2024. (3.)</t>
  </si>
  <si>
    <t>Tekući plan 2024. (4.)</t>
  </si>
  <si>
    <t>Izvršenje I-XII 2024. (5.)</t>
  </si>
  <si>
    <t>Indeks 5/2 (6.)</t>
  </si>
  <si>
    <t>Indeks 5/3 (7.)</t>
  </si>
  <si>
    <t>6 Prihodi poslovanja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</si>
  <si>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</si>
  <si>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</si>
  <si>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</si>
  <si>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</si>
  <si>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</si>
  <si>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</si>
  <si>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</si>
  <si>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</si>
  <si>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</si>
  <si>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</si>
  <si>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</si>
  <si>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</si>
  <si>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</si>
  <si>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663 Donacije od pravnih i fizičkih osoba izvan općeg proračuna i povrat donacija po protestiranim jamstvima</t>
  </si>
  <si>
    <t>6631 Tekuće donacije</t>
  </si>
  <si>
    <t>6632 Kapitalne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</si>
  <si>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</si>
  <si>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</si>
  <si>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</si>
  <si>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</si>
  <si>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</si>
  <si>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</si>
  <si>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</si>
  <si>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</si>
  <si>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</si>
  <si>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3113 Plaće za prekovremeni rad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</si>
  <si>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</si>
  <si>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</si>
  <si>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</si>
  <si>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</si>
  <si>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</si>
  <si>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</si>
  <si>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</si>
  <si>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</si>
  <si>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</si>
  <si>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</si>
  <si>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</si>
  <si>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</si>
  <si>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</si>
  <si>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</si>
  <si>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</si>
  <si>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</si>
  <si>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</si>
  <si>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</si>
  <si>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</si>
  <si>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</si>
  <si>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</si>
  <si>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</si>
  <si>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</si>
  <si>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</si>
  <si>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</si>
  <si>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</si>
  <si>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</si>
  <si>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</si>
  <si>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</si>
  <si>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3293 Reprezentacija</t>
  </si>
  <si>
    <t>3294 Članarine i norme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</si>
  <si>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</si>
  <si>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</si>
  <si>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</si>
  <si>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</si>
  <si>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</si>
  <si>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</si>
  <si>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</si>
  <si>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38 Ostali rashodi</t>
  </si>
  <si>
    <t>381 Tekuće donacije</t>
  </si>
  <si>
    <t>3812 Tekuće donacije u naravi</t>
  </si>
  <si>
    <t>383 Kazne, penali i naknade štete</t>
  </si>
  <si>
    <t>3835 Ostale kazne</t>
  </si>
  <si>
    <t>4 Rashodi za nabavu nefinancijske imovine</t>
  </si>
  <si>
    <t>42 Rashodi za nabavu proizvedene dugotrajne imovine</t>
  </si>
  <si>
    <t>422 Postrojenja i oprema</t>
  </si>
  <si>
    <t>4221 Uredska oprema i namještaj</t>
  </si>
  <si>
    <t>4227 Uređaji, strojevi i oprema za ostale namjene</t>
  </si>
  <si>
    <t>424 Knjige, umjetnička djela i ostale izložbene vrijednosti</t>
  </si>
  <si>
    <t>4241 Knjige</t>
  </si>
  <si>
    <t>SVEUKUPNO RASHODI</t>
  </si>
  <si>
    <t>IZVRŠENJE PRIHODA I RASHODA PO IZVORIMA FINANCIRANJA</t>
  </si>
  <si>
    <t>Izvor: 1 OPĆI PRIHODI I PRIMICI</t>
  </si>
  <si>
    <t>Izvor: 11 Opći prihodi i primici</t>
  </si>
  <si>
    <t>Izvor: 18 Prenesena sredstva - opći prihodi i primici</t>
  </si>
  <si>
    <t>Izvor: 3 VLASTITI PRIHODI</t>
  </si>
  <si>
    <t>Izvor: 32 Vlastiti prihodi</t>
  </si>
  <si>
    <t>Izvor: 4 PRIHODI ZA POSEBNE NAMJENE</t>
  </si>
  <si>
    <t xml:space="preserve">Izvor: 43 Prihodi za posebne namjene </t>
  </si>
  <si>
    <t>Izvor: 44 Prihodi za decentralizirane funkcije</t>
  </si>
  <si>
    <t>Izvor: 5 POMOĆI</t>
  </si>
  <si>
    <t>Izvor: 51 Pomoći</t>
  </si>
  <si>
    <t>Izvor: 52 Pomoći - proračunski korisnici</t>
  </si>
  <si>
    <t>Izvor: 58 Prenesena sredstva - pomoći</t>
  </si>
  <si>
    <t>Izvor: 6 DONACIJE</t>
  </si>
  <si>
    <t>Izvor: 62 Donacije - proračunski korisnici</t>
  </si>
  <si>
    <t>Izvor: 7 PRIHODI OD PRODAJE ILI ZAMJENE NEFINANCIJSKE IMOVINE I NAKNADE S NASLOVA OSIGURANJA</t>
  </si>
  <si>
    <t>Izvor: 73 Prihodi od prodaje ili zamjene nefin. imov. i naknade štete s nalova osiguranja - prorač. korisnici</t>
  </si>
  <si>
    <t>Izvor: 32 Vlastiti prihodi - proračunski korisnici</t>
  </si>
  <si>
    <t>Izvor: 38 Prenesena sredstva - vlastiti prihodi proračunskih korisnika</t>
  </si>
  <si>
    <t>Izvor: 43 Prihodi za posebne namjene - proračunski korisnici</t>
  </si>
  <si>
    <t>Izvor: 48 Prenesena sredstva - namjenski prihodi</t>
  </si>
  <si>
    <t>Izvor: 68 Prenesena sredstva - donacije</t>
  </si>
  <si>
    <t>IZVRŠENJE RASHODA PO FUNKCIJSKOJ KLASIFIKACIJI</t>
  </si>
  <si>
    <t>Funk. klas: 09 OBRAZOVANJE</t>
  </si>
  <si>
    <t>Funk. klas: 092 Srednjoškolsko obrazovanje</t>
  </si>
  <si>
    <t>Funk. klas: 098 Usluge obrazovanja koje nisu drugdje svrstane</t>
  </si>
  <si>
    <t xml:space="preserve">POSEBNI DIO </t>
  </si>
  <si>
    <t>IZVRŠENJE RASHODA PO PROGRAMSKOJ KLASIFIKACIJI</t>
  </si>
  <si>
    <t>Rebalans 2024. (1.)</t>
  </si>
  <si>
    <t>Tekući plan (2.)</t>
  </si>
  <si>
    <t>Ostvarenje (3.)</t>
  </si>
  <si>
    <t>Indeks (3./1.)</t>
  </si>
  <si>
    <t>17423 OBRTNIČKA ŠKOLA OPATIJA</t>
  </si>
  <si>
    <t>SVEUKUPNO</t>
  </si>
  <si>
    <t>Izvor: 111 Porezni i ostali prihodi</t>
  </si>
  <si>
    <t xml:space="preserve">Izvor: 321 Vlastiti prihodi </t>
  </si>
  <si>
    <t>Izvor: 383 Prenesena sredstva - vlastiti prihodi</t>
  </si>
  <si>
    <t xml:space="preserve">Izvor: 431 Prihodi za posebne namjene </t>
  </si>
  <si>
    <t>Izvor: 442 Prihodi za decentralizirane funkcije - SŠ</t>
  </si>
  <si>
    <t xml:space="preserve">Izvor: 483 Prenesena sredstva - namjenski prihodi </t>
  </si>
  <si>
    <t>Izvor: 512 Pomoći iz državnog proračuna</t>
  </si>
  <si>
    <t>Izvor: 515 Pomoći za provođenje EU projekata</t>
  </si>
  <si>
    <t xml:space="preserve">Izvor: 521 Pomoći </t>
  </si>
  <si>
    <t>Izvor: 581 Prenesena sredstva - pomoći</t>
  </si>
  <si>
    <t xml:space="preserve">Izvor: 621 Donacije </t>
  </si>
  <si>
    <t xml:space="preserve">Izvor: 682 Prenesena sredstva - donacije </t>
  </si>
  <si>
    <t xml:space="preserve">Izvor: 731 Prihodi od naknade štete s naslova osiguranja </t>
  </si>
  <si>
    <t>PROGRAM: 5306 Obilježavanje postignuća učenika i nastavnika</t>
  </si>
  <si>
    <t>A 530605 Natjecanja i smotre</t>
  </si>
  <si>
    <t>PROGRAM: 5501 Srednjoškolsko obrazovanje</t>
  </si>
  <si>
    <t>A 550101 Osiguravanje uvjeta rada</t>
  </si>
  <si>
    <t>Izvor: 321 Vlastiti prihodi - proračunski korisnici</t>
  </si>
  <si>
    <t>Izvor: 431 Prihodi za posebne namjene - proračunski korisnici</t>
  </si>
  <si>
    <t>Izvor: 483 Prenesena sredstva - namjenski prihodi - proračunski korisnici</t>
  </si>
  <si>
    <t>Izvor: 521 Pomoći - proračunski korisnici</t>
  </si>
  <si>
    <t>Izvor: 621 Donacije - proračunski korisnici</t>
  </si>
  <si>
    <t>Izvor: 731 Prihodi od prodaje ili zamjene nefin. imov. i naknade štete s naslova osiguranja - prorač. korisnici</t>
  </si>
  <si>
    <t>PROGRAM: 5502 Unapređenje kvalitete odgojno obrazovnog sustava</t>
  </si>
  <si>
    <t>A 550203 Programi školskog kurikuluma</t>
  </si>
  <si>
    <t>A 550205 Sufinanciranje rada pomoćnika u nastavi</t>
  </si>
  <si>
    <t>A 550221 Osiguranje besplatnih zaliha menstrualnih higijenskih potrepština</t>
  </si>
  <si>
    <t>PROGRAM: 5504 Kapitalna ulaganja u odgojno obrazovnu infrastrukturu</t>
  </si>
  <si>
    <t>K 550401 Opremanje ustanova školstva</t>
  </si>
  <si>
    <t>Izvor: 383 Prenesena sredstva - vlastiti prihodi proračunskih korisnika</t>
  </si>
  <si>
    <t>Izvor: 682 Prenesena sredstva - donacije - proračunski korisnici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</si>
</sst>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\ _k_n;[Red]#,##0.00\ _k_n"/>
    <numFmt numFmtId="165" formatCode="#,##0.00;[Red]#,##0.00"/>
    <numFmt numFmtId="166" formatCode="_-* #,##0\ _k_n_-;\-* #,##0\ _k_n_-;_-* &quot;-&quot;??\ _k_n_-;_-@_-"/>
    <numFmt numFmtId="167" formatCode="0.000"/>
  </numFmts>
  <fonts count="40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0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6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indexed="8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9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1"/>
      <color rgb="FF000000"/>
      <name val="Arial"/>
      <family val="2"/>
      <charset val="238"/>
    </font>
    <font>
      <sz val="7"/>
      <color theme="1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8"/>
      <color theme="1"/>
      <name val="Verdana"/>
      <family val="2"/>
      <charset val="238"/>
    </font>
    <font>
      <sz val="7"/>
      <color rgb="FF000000"/>
      <name val="Verdana"/>
      <family val="2"/>
      <charset val="238"/>
    </font>
    <font>
      <sz val="7.5"/>
      <color rgb="FF000000"/>
      <name val="Microsoft Sans Serif"/>
      <family val="2"/>
      <charset val="238"/>
    </font>
    <font>
      <sz val="10"/>
      <color rgb="FF000000"/>
      <name val="Microsoft Sans Serif"/>
      <family val="2"/>
      <charset val="238"/>
    </font>
    <font>
      <sz val="10"/>
      <color rgb="FFFF0000"/>
      <name val="Microsoft Sans Serif"/>
      <family val="2"/>
      <charset val="238"/>
    </font>
    <font>
      <b/>
      <sz val="10"/>
      <color theme="1"/>
      <name val="AriEL"/>
      <charset val="238"/>
    </font>
    <font>
      <sz val="10"/>
      <color rgb="FF000000"/>
      <name val="Ariel"/>
      <charset val="238"/>
    </font>
    <font>
      <b/>
      <sz val="10"/>
      <color rgb="FF000000"/>
      <name val="Ariel"/>
      <charset val="238"/>
    </font>
    <font>
      <b/>
      <sz val="10"/>
      <color theme="1"/>
      <name val="Arial"/>
      <family val="2"/>
      <charset val="238"/>
    </font>
    <font>
      <sz val="10"/>
      <color theme="1"/>
      <name val="Ariel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3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Alignment="1">
      <alignment horizontal="left" indent="1"/>
    </xf>
    <xf numFmtId="0" fontId="2" fillId="0" borderId="0" xfId="0" applyFont="1" applyBorder="1" applyAlignment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 indent="1"/>
    </xf>
    <xf numFmtId="0" fontId="6" fillId="0" borderId="0" xfId="0" applyFont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1" fillId="0" borderId="0" xfId="0" applyFont="1" applyFill="1" applyAlignment="1">
      <alignment horizontal="left" indent="1"/>
    </xf>
    <xf numFmtId="0" fontId="1" fillId="0" borderId="0" xfId="0" applyFont="1" applyFill="1" applyAlignment="1">
      <alignment horizontal="center"/>
    </xf>
    <xf numFmtId="0" fontId="13" fillId="0" borderId="0" xfId="0" applyFont="1" applyFill="1"/>
    <xf numFmtId="0" fontId="15" fillId="3" borderId="0" xfId="0" applyFont="1" applyFill="1"/>
    <xf numFmtId="0" fontId="16" fillId="0" borderId="0" xfId="0" applyFont="1"/>
    <xf numFmtId="0" fontId="17" fillId="0" borderId="0" xfId="0" applyFont="1" applyAlignment="1">
      <alignment horizontal="left" indent="1"/>
    </xf>
    <xf numFmtId="0" fontId="18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12" fillId="0" borderId="2" xfId="0" applyFont="1" applyBorder="1" applyAlignment="1">
      <alignment horizontal="center" vertical="center" wrapText="1" indent="1"/>
    </xf>
    <xf numFmtId="0" fontId="6" fillId="2" borderId="0" xfId="0" applyFont="1" applyFill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wrapText="1" indent="1"/>
    </xf>
    <xf numFmtId="4" fontId="21" fillId="3" borderId="4" xfId="0" applyNumberFormat="1" applyFont="1" applyFill="1" applyBorder="1" applyAlignment="1">
      <alignment horizontal="right" wrapText="1"/>
    </xf>
    <xf numFmtId="0" fontId="21" fillId="3" borderId="7" xfId="0" applyFont="1" applyFill="1" applyBorder="1" applyAlignment="1">
      <alignment wrapText="1"/>
    </xf>
    <xf numFmtId="0" fontId="1" fillId="0" borderId="0" xfId="0" applyFont="1" applyAlignment="1">
      <alignment horizontal="left" vertical="center"/>
    </xf>
    <xf numFmtId="4" fontId="20" fillId="0" borderId="2" xfId="2" applyNumberFormat="1" applyFont="1" applyBorder="1" applyAlignment="1">
      <alignment horizontal="right" wrapText="1"/>
    </xf>
    <xf numFmtId="4" fontId="20" fillId="0" borderId="2" xfId="0" applyNumberFormat="1" applyFont="1" applyBorder="1" applyAlignment="1">
      <alignment horizontal="right" wrapText="1"/>
    </xf>
    <xf numFmtId="4" fontId="21" fillId="0" borderId="2" xfId="0" applyNumberFormat="1" applyFont="1" applyFill="1" applyBorder="1" applyAlignment="1">
      <alignment horizontal="right"/>
    </xf>
    <xf numFmtId="0" fontId="8" fillId="0" borderId="7" xfId="0" applyFont="1" applyFill="1" applyBorder="1" applyAlignment="1">
      <alignment horizontal="left" vertical="center" wrapText="1"/>
    </xf>
    <xf numFmtId="165" fontId="20" fillId="2" borderId="4" xfId="3" applyNumberFormat="1" applyFont="1" applyFill="1" applyBorder="1" applyAlignment="1">
      <alignment wrapText="1"/>
    </xf>
    <xf numFmtId="0" fontId="1" fillId="0" borderId="10" xfId="0" applyFont="1" applyFill="1" applyBorder="1" applyAlignment="1">
      <alignment horizontal="left" indent="1"/>
    </xf>
    <xf numFmtId="0" fontId="21" fillId="3" borderId="5" xfId="0" applyFont="1" applyFill="1" applyBorder="1" applyAlignment="1">
      <alignment wrapText="1"/>
    </xf>
    <xf numFmtId="4" fontId="21" fillId="3" borderId="3" xfId="0" applyNumberFormat="1" applyFont="1" applyFill="1" applyBorder="1" applyAlignment="1">
      <alignment horizontal="right" wrapText="1"/>
    </xf>
    <xf numFmtId="0" fontId="1" fillId="0" borderId="0" xfId="0" applyFont="1" applyFill="1" applyAlignment="1">
      <alignment horizontal="left"/>
    </xf>
    <xf numFmtId="4" fontId="14" fillId="5" borderId="2" xfId="0" applyNumberFormat="1" applyFont="1" applyFill="1" applyBorder="1" applyAlignment="1">
      <alignment horizontal="right" wrapText="1"/>
    </xf>
    <xf numFmtId="0" fontId="7" fillId="5" borderId="3" xfId="0" applyFont="1" applyFill="1" applyBorder="1" applyAlignment="1">
      <alignment horizontal="left" wrapText="1" indent="1"/>
    </xf>
    <xf numFmtId="0" fontId="16" fillId="0" borderId="0" xfId="0" applyFont="1" applyAlignment="1"/>
    <xf numFmtId="4" fontId="21" fillId="5" borderId="2" xfId="0" applyNumberFormat="1" applyFont="1" applyFill="1" applyBorder="1" applyAlignment="1">
      <alignment horizontal="right"/>
    </xf>
    <xf numFmtId="0" fontId="5" fillId="5" borderId="2" xfId="0" applyFont="1" applyFill="1" applyBorder="1" applyAlignment="1">
      <alignment horizontal="center" vertical="center" wrapText="1" indent="1"/>
    </xf>
    <xf numFmtId="165" fontId="20" fillId="5" borderId="4" xfId="3" applyNumberFormat="1" applyFont="1" applyFill="1" applyBorder="1" applyAlignment="1">
      <alignment wrapText="1"/>
    </xf>
    <xf numFmtId="165" fontId="20" fillId="0" borderId="4" xfId="3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left" vertical="center" wrapText="1"/>
    </xf>
    <xf numFmtId="4" fontId="21" fillId="0" borderId="12" xfId="0" applyNumberFormat="1" applyFont="1" applyFill="1" applyBorder="1" applyAlignment="1">
      <alignment horizontal="right"/>
    </xf>
    <xf numFmtId="4" fontId="21" fillId="0" borderId="0" xfId="0" applyNumberFormat="1" applyFont="1" applyFill="1" applyBorder="1" applyAlignment="1">
      <alignment horizontal="right"/>
    </xf>
    <xf numFmtId="0" fontId="24" fillId="5" borderId="2" xfId="0" applyFont="1" applyFill="1" applyBorder="1" applyAlignment="1">
      <alignment horizontal="center" vertical="center" wrapText="1" indent="1"/>
    </xf>
    <xf numFmtId="4" fontId="20" fillId="5" borderId="2" xfId="0" applyNumberFormat="1" applyFont="1" applyFill="1" applyBorder="1" applyAlignment="1">
      <alignment horizontal="right" wrapText="1"/>
    </xf>
    <xf numFmtId="4" fontId="14" fillId="5" borderId="3" xfId="0" applyNumberFormat="1" applyFont="1" applyFill="1" applyBorder="1" applyAlignment="1">
      <alignment horizontal="right" wrapText="1"/>
    </xf>
    <xf numFmtId="4" fontId="21" fillId="5" borderId="4" xfId="0" applyNumberFormat="1" applyFont="1" applyFill="1" applyBorder="1" applyAlignment="1">
      <alignment horizontal="right" wrapText="1"/>
    </xf>
    <xf numFmtId="4" fontId="21" fillId="5" borderId="3" xfId="0" applyNumberFormat="1" applyFont="1" applyFill="1" applyBorder="1" applyAlignment="1">
      <alignment horizontal="right" wrapText="1"/>
    </xf>
    <xf numFmtId="0" fontId="8" fillId="0" borderId="11" xfId="0" applyFont="1" applyFill="1" applyBorder="1" applyAlignment="1">
      <alignment horizontal="left" vertical="center" wrapText="1"/>
    </xf>
    <xf numFmtId="164" fontId="20" fillId="0" borderId="11" xfId="3" applyNumberFormat="1" applyFont="1" applyFill="1" applyBorder="1" applyAlignment="1">
      <alignment wrapText="1"/>
    </xf>
    <xf numFmtId="0" fontId="12" fillId="0" borderId="2" xfId="0" applyFont="1" applyFill="1" applyBorder="1" applyAlignment="1">
      <alignment horizontal="center" vertical="center" wrapText="1" indent="1"/>
    </xf>
    <xf numFmtId="0" fontId="24" fillId="0" borderId="2" xfId="0" applyFont="1" applyFill="1" applyBorder="1" applyAlignment="1">
      <alignment horizontal="center" vertical="center" wrapText="1" indent="1"/>
    </xf>
    <xf numFmtId="0" fontId="25" fillId="0" borderId="2" xfId="0" applyFont="1" applyBorder="1" applyAlignment="1">
      <alignment horizontal="center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left" wrapText="1" indent="1"/>
    </xf>
    <xf numFmtId="0" fontId="6" fillId="0" borderId="6" xfId="0" applyFont="1" applyFill="1" applyBorder="1" applyAlignment="1">
      <alignment horizontal="left" wrapText="1" indent="1"/>
    </xf>
    <xf numFmtId="0" fontId="8" fillId="0" borderId="2" xfId="0" applyFont="1" applyFill="1" applyBorder="1" applyAlignment="1">
      <alignment horizontal="left" vertical="center" wrapText="1" indent="1"/>
    </xf>
    <xf numFmtId="0" fontId="5" fillId="0" borderId="2" xfId="0" applyFont="1" applyFill="1" applyBorder="1" applyAlignment="1">
      <alignment horizontal="center" vertical="center" wrapText="1" indent="1"/>
    </xf>
    <xf numFmtId="0" fontId="8" fillId="0" borderId="9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right" wrapText="1"/>
    </xf>
    <xf numFmtId="165" fontId="26" fillId="2" borderId="4" xfId="3" applyNumberFormat="1" applyFont="1" applyFill="1" applyBorder="1" applyAlignment="1">
      <alignment wrapText="1"/>
    </xf>
    <xf numFmtId="0" fontId="8" fillId="0" borderId="7" xfId="0" applyFont="1" applyFill="1" applyBorder="1" applyAlignment="1">
      <alignment horizontal="left" wrapText="1" indent="1"/>
    </xf>
    <xf numFmtId="165" fontId="26" fillId="0" borderId="4" xfId="3" applyNumberFormat="1" applyFont="1" applyFill="1" applyBorder="1" applyAlignment="1">
      <alignment wrapText="1"/>
    </xf>
    <xf numFmtId="0" fontId="12" fillId="2" borderId="0" xfId="0" applyFont="1" applyFill="1" applyAlignment="1">
      <alignment horizontal="left" indent="1"/>
    </xf>
    <xf numFmtId="0" fontId="14" fillId="0" borderId="5" xfId="0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right" wrapText="1"/>
    </xf>
    <xf numFmtId="0" fontId="27" fillId="0" borderId="0" xfId="0" applyFont="1"/>
    <xf numFmtId="0" fontId="28" fillId="0" borderId="13" xfId="0" applyFont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5" borderId="13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30" fillId="0" borderId="0" xfId="0" applyFont="1"/>
    <xf numFmtId="0" fontId="8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wrapText="1"/>
    </xf>
    <xf numFmtId="0" fontId="8" fillId="5" borderId="4" xfId="0" applyFont="1" applyFill="1" applyBorder="1" applyAlignment="1">
      <alignment wrapText="1"/>
    </xf>
    <xf numFmtId="0" fontId="30" fillId="0" borderId="4" xfId="0" applyFont="1" applyFill="1" applyBorder="1" applyAlignment="1">
      <alignment wrapText="1"/>
    </xf>
    <xf numFmtId="0" fontId="30" fillId="0" borderId="0" xfId="0" applyFont="1" applyFill="1"/>
    <xf numFmtId="0" fontId="8" fillId="2" borderId="4" xfId="0" applyFont="1" applyFill="1" applyBorder="1" applyAlignment="1">
      <alignment horizontal="left" wrapText="1"/>
    </xf>
    <xf numFmtId="4" fontId="8" fillId="2" borderId="4" xfId="0" applyNumberFormat="1" applyFont="1" applyFill="1" applyBorder="1" applyAlignment="1">
      <alignment horizontal="right" wrapText="1"/>
    </xf>
    <xf numFmtId="4" fontId="8" fillId="5" borderId="4" xfId="0" applyNumberFormat="1" applyFont="1" applyFill="1" applyBorder="1" applyAlignment="1">
      <alignment horizontal="right" wrapText="1"/>
    </xf>
    <xf numFmtId="2" fontId="8" fillId="2" borderId="4" xfId="0" applyNumberFormat="1" applyFont="1" applyFill="1" applyBorder="1" applyAlignment="1">
      <alignment horizontal="right" wrapText="1"/>
    </xf>
    <xf numFmtId="0" fontId="30" fillId="2" borderId="0" xfId="0" applyFont="1" applyFill="1"/>
    <xf numFmtId="0" fontId="31" fillId="2" borderId="4" xfId="0" applyFont="1" applyFill="1" applyBorder="1" applyAlignment="1">
      <alignment horizontal="left" wrapText="1" indent="1"/>
    </xf>
    <xf numFmtId="4" fontId="32" fillId="2" borderId="4" xfId="0" applyNumberFormat="1" applyFont="1" applyFill="1" applyBorder="1" applyAlignment="1">
      <alignment horizontal="right" wrapText="1"/>
    </xf>
    <xf numFmtId="4" fontId="32" fillId="5" borderId="4" xfId="0" applyNumberFormat="1" applyFont="1" applyFill="1" applyBorder="1" applyAlignment="1">
      <alignment horizontal="right" wrapText="1"/>
    </xf>
    <xf numFmtId="2" fontId="7" fillId="2" borderId="4" xfId="0" applyNumberFormat="1" applyFont="1" applyFill="1" applyBorder="1" applyAlignment="1">
      <alignment horizontal="right" wrapText="1"/>
    </xf>
    <xf numFmtId="0" fontId="31" fillId="2" borderId="4" xfId="0" applyFont="1" applyFill="1" applyBorder="1" applyAlignment="1">
      <alignment horizontal="left" wrapText="1" indent="3"/>
    </xf>
    <xf numFmtId="43" fontId="32" fillId="2" borderId="4" xfId="2" applyFont="1" applyFill="1" applyBorder="1" applyAlignment="1">
      <alignment horizontal="right" wrapText="1"/>
    </xf>
    <xf numFmtId="0" fontId="32" fillId="5" borderId="4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32" fillId="2" borderId="4" xfId="0" applyFont="1" applyFill="1" applyBorder="1" applyAlignment="1">
      <alignment horizontal="right" wrapText="1"/>
    </xf>
    <xf numFmtId="166" fontId="32" fillId="2" borderId="4" xfId="2" applyNumberFormat="1" applyFont="1" applyFill="1" applyBorder="1" applyAlignment="1">
      <alignment horizontal="right" wrapText="1"/>
    </xf>
    <xf numFmtId="0" fontId="32" fillId="5" borderId="4" xfId="0" applyFont="1" applyFill="1" applyBorder="1" applyAlignment="1">
      <alignment horizontal="right" wrapText="1"/>
    </xf>
    <xf numFmtId="0" fontId="32" fillId="2" borderId="4" xfId="0" applyFont="1" applyFill="1" applyBorder="1" applyAlignment="1">
      <alignment wrapText="1"/>
    </xf>
    <xf numFmtId="2" fontId="32" fillId="2" borderId="4" xfId="0" applyNumberFormat="1" applyFont="1" applyFill="1" applyBorder="1" applyAlignment="1">
      <alignment horizontal="right" wrapText="1"/>
    </xf>
    <xf numFmtId="0" fontId="33" fillId="2" borderId="4" xfId="0" applyFont="1" applyFill="1" applyBorder="1" applyAlignment="1">
      <alignment wrapText="1"/>
    </xf>
    <xf numFmtId="4" fontId="8" fillId="0" borderId="4" xfId="0" applyNumberFormat="1" applyFont="1" applyFill="1" applyBorder="1" applyAlignment="1">
      <alignment horizontal="right" wrapText="1"/>
    </xf>
    <xf numFmtId="4" fontId="7" fillId="5" borderId="4" xfId="0" applyNumberFormat="1" applyFont="1" applyFill="1" applyBorder="1" applyAlignment="1">
      <alignment horizontal="right" wrapText="1"/>
    </xf>
    <xf numFmtId="0" fontId="7" fillId="2" borderId="4" xfId="0" applyFont="1" applyFill="1" applyBorder="1" applyAlignment="1">
      <alignment horizontal="left" wrapText="1" indent="1"/>
    </xf>
    <xf numFmtId="4" fontId="7" fillId="2" borderId="4" xfId="0" applyNumberFormat="1" applyFont="1" applyFill="1" applyBorder="1" applyAlignment="1">
      <alignment horizontal="right" wrapText="1"/>
    </xf>
    <xf numFmtId="0" fontId="7" fillId="2" borderId="4" xfId="0" applyFont="1" applyFill="1" applyBorder="1" applyAlignment="1">
      <alignment wrapText="1"/>
    </xf>
    <xf numFmtId="0" fontId="7" fillId="5" borderId="4" xfId="0" applyFont="1" applyFill="1" applyBorder="1" applyAlignment="1">
      <alignment wrapText="1"/>
    </xf>
    <xf numFmtId="0" fontId="30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right" wrapText="1"/>
    </xf>
    <xf numFmtId="0" fontId="7" fillId="5" borderId="4" xfId="0" applyFont="1" applyFill="1" applyBorder="1" applyAlignment="1">
      <alignment horizontal="right" wrapText="1"/>
    </xf>
    <xf numFmtId="43" fontId="8" fillId="2" borderId="4" xfId="0" applyNumberFormat="1" applyFont="1" applyFill="1" applyBorder="1" applyAlignment="1">
      <alignment horizontal="right" wrapText="1"/>
    </xf>
    <xf numFmtId="0" fontId="8" fillId="5" borderId="4" xfId="0" applyFont="1" applyFill="1" applyBorder="1" applyAlignment="1">
      <alignment horizontal="right" wrapText="1"/>
    </xf>
    <xf numFmtId="43" fontId="7" fillId="2" borderId="4" xfId="2" applyFont="1" applyFill="1" applyBorder="1" applyAlignment="1">
      <alignment horizontal="right" wrapText="1"/>
    </xf>
    <xf numFmtId="0" fontId="7" fillId="2" borderId="4" xfId="0" applyFont="1" applyFill="1" applyBorder="1" applyAlignment="1">
      <alignment horizontal="left" wrapText="1" indent="3"/>
    </xf>
    <xf numFmtId="2" fontId="35" fillId="2" borderId="4" xfId="0" applyNumberFormat="1" applyFont="1" applyFill="1" applyBorder="1" applyAlignment="1">
      <alignment horizontal="right" wrapText="1"/>
    </xf>
    <xf numFmtId="2" fontId="7" fillId="2" borderId="4" xfId="0" applyNumberFormat="1" applyFont="1" applyFill="1" applyBorder="1" applyAlignment="1">
      <alignment wrapText="1"/>
    </xf>
    <xf numFmtId="2" fontId="36" fillId="2" borderId="4" xfId="0" applyNumberFormat="1" applyFont="1" applyFill="1" applyBorder="1" applyAlignment="1">
      <alignment horizontal="right" wrapText="1"/>
    </xf>
    <xf numFmtId="0" fontId="37" fillId="0" borderId="4" xfId="0" applyFont="1" applyFill="1" applyBorder="1" applyAlignment="1">
      <alignment horizontal="left" wrapText="1"/>
    </xf>
    <xf numFmtId="0" fontId="37" fillId="0" borderId="4" xfId="0" applyFont="1" applyFill="1" applyBorder="1" applyAlignment="1">
      <alignment wrapText="1"/>
    </xf>
    <xf numFmtId="0" fontId="27" fillId="0" borderId="4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 indent="2"/>
    </xf>
    <xf numFmtId="2" fontId="37" fillId="2" borderId="4" xfId="0" applyNumberFormat="1" applyFont="1" applyFill="1" applyBorder="1" applyAlignment="1">
      <alignment horizontal="right" wrapText="1"/>
    </xf>
    <xf numFmtId="2" fontId="34" fillId="2" borderId="4" xfId="0" applyNumberFormat="1" applyFont="1" applyFill="1" applyBorder="1" applyAlignment="1">
      <alignment horizontal="right" wrapText="1"/>
    </xf>
    <xf numFmtId="0" fontId="7" fillId="2" borderId="4" xfId="0" applyFont="1" applyFill="1" applyBorder="1" applyAlignment="1">
      <alignment horizontal="left" wrapText="1" indent="2"/>
    </xf>
    <xf numFmtId="2" fontId="17" fillId="2" borderId="4" xfId="0" applyNumberFormat="1" applyFont="1" applyFill="1" applyBorder="1" applyAlignment="1">
      <alignment horizontal="right" wrapText="1"/>
    </xf>
    <xf numFmtId="2" fontId="38" fillId="2" borderId="4" xfId="0" applyNumberFormat="1" applyFont="1" applyFill="1" applyBorder="1" applyAlignment="1">
      <alignment horizontal="right" wrapText="1"/>
    </xf>
    <xf numFmtId="0" fontId="34" fillId="0" borderId="0" xfId="0" applyFont="1" applyAlignment="1">
      <alignment horizontal="center"/>
    </xf>
    <xf numFmtId="4" fontId="37" fillId="2" borderId="4" xfId="0" applyNumberFormat="1" applyFont="1" applyFill="1" applyBorder="1" applyAlignment="1">
      <alignment horizontal="right" wrapText="1"/>
    </xf>
    <xf numFmtId="0" fontId="8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 wrapText="1" indent="4"/>
    </xf>
    <xf numFmtId="0" fontId="7" fillId="2" borderId="4" xfId="0" applyFont="1" applyFill="1" applyBorder="1" applyAlignment="1">
      <alignment horizontal="left" wrapText="1" indent="5"/>
    </xf>
    <xf numFmtId="4" fontId="37" fillId="0" borderId="4" xfId="0" applyNumberFormat="1" applyFont="1" applyFill="1" applyBorder="1" applyAlignment="1">
      <alignment horizontal="right" wrapText="1"/>
    </xf>
    <xf numFmtId="43" fontId="8" fillId="2" borderId="4" xfId="2" applyNumberFormat="1" applyFont="1" applyFill="1" applyBorder="1" applyAlignment="1">
      <alignment horizontal="right" wrapText="1"/>
    </xf>
    <xf numFmtId="0" fontId="39" fillId="2" borderId="4" xfId="0" applyFont="1" applyFill="1" applyBorder="1" applyAlignment="1">
      <alignment wrapText="1"/>
    </xf>
    <xf numFmtId="43" fontId="39" fillId="2" borderId="4" xfId="2" applyNumberFormat="1" applyFont="1" applyFill="1" applyBorder="1" applyAlignment="1">
      <alignment horizontal="right" wrapText="1"/>
    </xf>
    <xf numFmtId="0" fontId="39" fillId="5" borderId="4" xfId="0" applyFont="1" applyFill="1" applyBorder="1" applyAlignment="1">
      <alignment horizontal="right" wrapText="1"/>
    </xf>
    <xf numFmtId="4" fontId="39" fillId="2" borderId="4" xfId="0" applyNumberFormat="1" applyFont="1" applyFill="1" applyBorder="1" applyAlignment="1">
      <alignment horizontal="right" wrapText="1"/>
    </xf>
    <xf numFmtId="43" fontId="7" fillId="2" borderId="4" xfId="2" applyNumberFormat="1" applyFont="1" applyFill="1" applyBorder="1" applyAlignment="1">
      <alignment horizontal="right" wrapText="1"/>
    </xf>
    <xf numFmtId="43" fontId="7" fillId="2" borderId="4" xfId="2" applyNumberFormat="1" applyFont="1" applyFill="1" applyBorder="1" applyAlignment="1">
      <alignment wrapText="1"/>
    </xf>
    <xf numFmtId="167" fontId="7" fillId="2" borderId="4" xfId="0" applyNumberFormat="1" applyFont="1" applyFill="1" applyBorder="1" applyAlignment="1">
      <alignment horizontal="right" wrapText="1"/>
    </xf>
    <xf numFmtId="0" fontId="4" fillId="0" borderId="0" xfId="1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4" borderId="0" xfId="1" applyNumberFormat="1" applyFont="1" applyFill="1" applyBorder="1" applyAlignment="1" applyProtection="1">
      <alignment horizontal="center" vertical="center"/>
    </xf>
    <xf numFmtId="0" fontId="4" fillId="0" borderId="8" xfId="1" applyNumberFormat="1" applyFont="1" applyFill="1" applyBorder="1" applyAlignment="1" applyProtection="1">
      <alignment horizontal="center" vertical="center"/>
    </xf>
    <xf numFmtId="4" fontId="23" fillId="2" borderId="1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4" fillId="0" borderId="0" xfId="0" applyFont="1" applyAlignment="1">
      <alignment horizontal="center"/>
    </xf>
  </cellXfs>
  <cellStyles count="4">
    <cellStyle name="Normalno" xfId="0" builtinId="0"/>
    <cellStyle name="Obično_bilanca" xfId="1"/>
    <cellStyle name="Valuta" xfId="3" builtinId="4"/>
    <cellStyle name="Zarez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="80" zoomScaleNormal="80" workbookViewId="0">
      <selection activeCell="B21" sqref="B21"/>
    </sheetView>
  </sheetViews>
  <sheetFormatPr defaultColWidth="9.109375" defaultRowHeight="11.4"/>
  <cols>
    <col min="1" max="1" width="38.44140625" style="1" customWidth="1"/>
    <col min="2" max="2" width="16.88671875" style="1" customWidth="1"/>
    <col min="3" max="3" width="17.44140625" style="1" customWidth="1"/>
    <col min="4" max="5" width="17.109375" style="1" customWidth="1"/>
    <col min="6" max="6" width="12" style="1" customWidth="1"/>
    <col min="7" max="7" width="11.88671875" style="1" customWidth="1"/>
    <col min="8" max="16384" width="9.109375" style="1"/>
  </cols>
  <sheetData>
    <row r="1" spans="1:9" ht="71.400000000000006" customHeight="1" thickBot="1">
      <c r="A1" s="136" t="s">
        <v>20</v>
      </c>
      <c r="B1" s="136"/>
      <c r="C1" s="136"/>
      <c r="D1" s="136"/>
      <c r="E1" s="136"/>
      <c r="F1" s="136"/>
      <c r="G1" s="136"/>
    </row>
    <row r="2" spans="1:9" ht="54" customHeight="1">
      <c r="A2" s="2"/>
      <c r="B2" s="2"/>
      <c r="C2" s="2" t="s">
        <v>13</v>
      </c>
      <c r="D2" s="2"/>
      <c r="E2" s="2"/>
      <c r="F2" s="2"/>
      <c r="G2" s="2"/>
    </row>
    <row r="3" spans="1:9" s="22" customFormat="1" ht="33" customHeight="1">
      <c r="A3" s="137" t="s">
        <v>12</v>
      </c>
      <c r="B3" s="137"/>
      <c r="C3" s="137"/>
      <c r="D3" s="137"/>
      <c r="E3" s="137"/>
      <c r="F3" s="137"/>
      <c r="G3" s="137"/>
    </row>
    <row r="4" spans="1:9" ht="10.8" customHeight="1">
      <c r="A4" s="3"/>
      <c r="B4" s="3"/>
      <c r="C4" s="3"/>
      <c r="D4" s="3"/>
      <c r="E4" s="3"/>
      <c r="F4" s="3"/>
      <c r="G4" s="3"/>
    </row>
    <row r="5" spans="1:9" ht="58.8" customHeight="1">
      <c r="A5" s="138" t="s">
        <v>0</v>
      </c>
      <c r="B5" s="138"/>
      <c r="C5" s="138"/>
      <c r="D5" s="138"/>
      <c r="E5" s="138"/>
      <c r="F5" s="138"/>
      <c r="G5" s="138"/>
    </row>
    <row r="6" spans="1:9" s="5" customFormat="1" ht="51.6" customHeight="1">
      <c r="A6" s="4" t="s">
        <v>1</v>
      </c>
      <c r="B6" s="49" t="s">
        <v>21</v>
      </c>
      <c r="C6" s="49" t="s">
        <v>35</v>
      </c>
      <c r="D6" s="42" t="s">
        <v>33</v>
      </c>
      <c r="E6" s="49" t="s">
        <v>22</v>
      </c>
      <c r="F6" s="51" t="s">
        <v>3</v>
      </c>
      <c r="G6" s="51" t="s">
        <v>36</v>
      </c>
    </row>
    <row r="7" spans="1:9" s="6" customFormat="1" ht="17.25" customHeight="1">
      <c r="A7" s="52" t="s">
        <v>0</v>
      </c>
      <c r="B7" s="53"/>
      <c r="C7" s="53"/>
      <c r="D7" s="33"/>
      <c r="E7" s="53"/>
      <c r="F7" s="53"/>
      <c r="G7" s="54"/>
    </row>
    <row r="8" spans="1:9" s="6" customFormat="1" ht="18" customHeight="1">
      <c r="A8" s="19" t="s">
        <v>8</v>
      </c>
      <c r="B8" s="27">
        <v>798977.99</v>
      </c>
      <c r="C8" s="27">
        <v>904027</v>
      </c>
      <c r="D8" s="37"/>
      <c r="E8" s="27">
        <v>981033.78</v>
      </c>
      <c r="F8" s="27">
        <f>E8/B8*100</f>
        <v>122.78608325618583</v>
      </c>
      <c r="G8" s="27">
        <f>E8/C8*100</f>
        <v>108.51819469993707</v>
      </c>
    </row>
    <row r="9" spans="1:9" s="6" customFormat="1" ht="18" customHeight="1">
      <c r="A9" s="19" t="s">
        <v>9</v>
      </c>
      <c r="B9" s="27"/>
      <c r="C9" s="27"/>
      <c r="D9" s="37"/>
      <c r="E9" s="27"/>
      <c r="F9" s="27"/>
      <c r="G9" s="27"/>
    </row>
    <row r="10" spans="1:9" s="6" customFormat="1" ht="18" customHeight="1">
      <c r="A10" s="61" t="s">
        <v>15</v>
      </c>
      <c r="B10" s="62">
        <f>B8+B9</f>
        <v>798977.99</v>
      </c>
      <c r="C10" s="62">
        <f>C8+C9</f>
        <v>904027</v>
      </c>
      <c r="D10" s="37"/>
      <c r="E10" s="62">
        <f>E8+E9</f>
        <v>981033.78</v>
      </c>
      <c r="F10" s="60">
        <f>E10/B10*100</f>
        <v>122.78608325618583</v>
      </c>
      <c r="G10" s="60">
        <f>E10/C10*100</f>
        <v>108.51819469993707</v>
      </c>
      <c r="I10" s="63"/>
    </row>
    <row r="11" spans="1:9" s="6" customFormat="1" ht="18" customHeight="1">
      <c r="A11" s="19" t="s">
        <v>10</v>
      </c>
      <c r="B11" s="27">
        <v>791995.42</v>
      </c>
      <c r="C11" s="38">
        <v>900291</v>
      </c>
      <c r="D11" s="37"/>
      <c r="E11" s="27">
        <v>972640.6</v>
      </c>
      <c r="F11" s="27">
        <f>E11/B11*100</f>
        <v>122.80886674824455</v>
      </c>
      <c r="G11" s="27">
        <f>E11/C11*100</f>
        <v>108.03624605821895</v>
      </c>
    </row>
    <row r="12" spans="1:9" s="6" customFormat="1" ht="18" customHeight="1">
      <c r="A12" s="19" t="s">
        <v>11</v>
      </c>
      <c r="B12" s="27">
        <v>4799.38</v>
      </c>
      <c r="C12" s="38">
        <v>6147</v>
      </c>
      <c r="D12" s="37"/>
      <c r="E12" s="27">
        <v>6140.01</v>
      </c>
      <c r="F12" s="27">
        <f>E12/B12*100</f>
        <v>127.93339973079856</v>
      </c>
      <c r="G12" s="27">
        <f>E12/C12*100</f>
        <v>99.886285993167405</v>
      </c>
    </row>
    <row r="13" spans="1:9" s="6" customFormat="1" ht="18" customHeight="1">
      <c r="A13" s="61" t="s">
        <v>16</v>
      </c>
      <c r="B13" s="62">
        <f>B11+B12</f>
        <v>796794.8</v>
      </c>
      <c r="C13" s="62">
        <f>C11+C12</f>
        <v>906438</v>
      </c>
      <c r="D13" s="37"/>
      <c r="E13" s="62">
        <f>E11+E12</f>
        <v>978780.61</v>
      </c>
      <c r="F13" s="60">
        <f>E13/B13*100</f>
        <v>122.83973364284002</v>
      </c>
      <c r="G13" s="60">
        <f>E13/C13*100</f>
        <v>107.98097718762894</v>
      </c>
    </row>
    <row r="14" spans="1:9" s="16" customFormat="1" ht="27" customHeight="1">
      <c r="A14" s="26" t="s">
        <v>17</v>
      </c>
      <c r="B14" s="62">
        <f>B10-B13</f>
        <v>2183.1899999999441</v>
      </c>
      <c r="C14" s="62">
        <f>C10-C13</f>
        <v>-2411</v>
      </c>
      <c r="D14" s="37"/>
      <c r="E14" s="62">
        <f>E10-E13</f>
        <v>2253.1700000000419</v>
      </c>
      <c r="F14" s="38"/>
      <c r="G14" s="38"/>
    </row>
    <row r="15" spans="1:9" s="16" customFormat="1" ht="27" customHeight="1">
      <c r="A15" s="47"/>
      <c r="B15" s="48"/>
      <c r="C15" s="48"/>
      <c r="D15" s="48"/>
      <c r="E15" s="48"/>
      <c r="F15" s="48"/>
      <c r="G15" s="48"/>
    </row>
    <row r="17" spans="1:7" s="7" customFormat="1"/>
    <row r="18" spans="1:7" s="7" customFormat="1" ht="48" customHeight="1">
      <c r="A18" s="138" t="s">
        <v>4</v>
      </c>
      <c r="B18" s="138"/>
      <c r="C18" s="138"/>
      <c r="D18" s="138"/>
      <c r="E18" s="138"/>
      <c r="F18" s="138"/>
      <c r="G18" s="138"/>
    </row>
    <row r="19" spans="1:7" s="7" customFormat="1" ht="48" customHeight="1">
      <c r="A19" s="4" t="s">
        <v>1</v>
      </c>
      <c r="B19" s="15" t="s">
        <v>23</v>
      </c>
      <c r="C19" s="49" t="s">
        <v>35</v>
      </c>
      <c r="D19" s="42" t="s">
        <v>2</v>
      </c>
      <c r="E19" s="15" t="s">
        <v>24</v>
      </c>
      <c r="F19" s="15" t="s">
        <v>3</v>
      </c>
      <c r="G19" s="51" t="s">
        <v>36</v>
      </c>
    </row>
    <row r="20" spans="1:7" s="7" customFormat="1" ht="15.75" customHeight="1">
      <c r="A20" s="55" t="s">
        <v>7</v>
      </c>
      <c r="B20" s="56"/>
      <c r="C20" s="56"/>
      <c r="D20" s="36"/>
      <c r="E20" s="56"/>
      <c r="F20" s="56"/>
      <c r="G20" s="56"/>
    </row>
    <row r="21" spans="1:7" s="7" customFormat="1" ht="14.25" customHeight="1">
      <c r="A21" s="17" t="s">
        <v>5</v>
      </c>
      <c r="B21" s="23">
        <v>0</v>
      </c>
      <c r="C21" s="24">
        <v>0</v>
      </c>
      <c r="D21" s="43"/>
      <c r="E21" s="24">
        <v>0</v>
      </c>
      <c r="F21" s="24">
        <v>0</v>
      </c>
      <c r="G21" s="24">
        <v>0</v>
      </c>
    </row>
    <row r="22" spans="1:7" s="8" customFormat="1" ht="15" customHeight="1">
      <c r="A22" s="18" t="s">
        <v>6</v>
      </c>
      <c r="B22" s="25">
        <v>0</v>
      </c>
      <c r="C22" s="25">
        <v>0</v>
      </c>
      <c r="D22" s="35"/>
      <c r="E22" s="25">
        <v>0</v>
      </c>
      <c r="F22" s="25">
        <v>0</v>
      </c>
      <c r="G22" s="25">
        <v>0</v>
      </c>
    </row>
    <row r="23" spans="1:7" s="8" customFormat="1" ht="20.25" customHeight="1">
      <c r="A23" s="57" t="s">
        <v>25</v>
      </c>
      <c r="B23" s="25">
        <v>0</v>
      </c>
      <c r="C23" s="25">
        <v>0</v>
      </c>
      <c r="D23" s="35"/>
      <c r="E23" s="25">
        <v>0</v>
      </c>
      <c r="F23" s="25">
        <v>0</v>
      </c>
      <c r="G23" s="25">
        <v>0</v>
      </c>
    </row>
    <row r="24" spans="1:7" s="8" customFormat="1" ht="30.9" customHeight="1">
      <c r="A24" s="39"/>
      <c r="B24" s="40"/>
      <c r="C24" s="40"/>
      <c r="D24" s="40"/>
      <c r="E24" s="40"/>
      <c r="F24" s="40"/>
      <c r="G24" s="40"/>
    </row>
    <row r="25" spans="1:7" s="8" customFormat="1" ht="72.599999999999994" customHeight="1">
      <c r="A25" s="39"/>
      <c r="B25" s="41"/>
      <c r="C25" s="41"/>
      <c r="D25" s="41"/>
      <c r="E25" s="41"/>
      <c r="F25" s="41"/>
      <c r="G25" s="41"/>
    </row>
    <row r="26" spans="1:7" s="7" customFormat="1" ht="65.400000000000006" customHeight="1">
      <c r="A26" s="138" t="s">
        <v>18</v>
      </c>
      <c r="B26" s="138"/>
      <c r="C26" s="138"/>
      <c r="D26" s="138"/>
      <c r="E26" s="138"/>
      <c r="F26" s="138"/>
      <c r="G26" s="138"/>
    </row>
    <row r="27" spans="1:7" s="9" customFormat="1" ht="47.4" customHeight="1">
      <c r="A27" s="4"/>
      <c r="B27" s="15" t="s">
        <v>23</v>
      </c>
      <c r="C27" s="49" t="s">
        <v>38</v>
      </c>
      <c r="D27" s="42" t="s">
        <v>2</v>
      </c>
      <c r="E27" s="50" t="s">
        <v>22</v>
      </c>
      <c r="F27" s="51" t="s">
        <v>3</v>
      </c>
      <c r="G27" s="51" t="s">
        <v>36</v>
      </c>
    </row>
    <row r="28" spans="1:7" s="9" customFormat="1" ht="32.1" customHeight="1">
      <c r="A28" s="58" t="s">
        <v>26</v>
      </c>
      <c r="B28" s="59">
        <f>B30+B29</f>
        <v>227.78</v>
      </c>
      <c r="C28" s="59">
        <f>C30+C29</f>
        <v>2411</v>
      </c>
      <c r="D28" s="44"/>
      <c r="E28" s="59">
        <f>E30+E29</f>
        <v>2410.9699999999998</v>
      </c>
      <c r="F28" s="60">
        <f>E28/B28*100</f>
        <v>1058.464307665291</v>
      </c>
      <c r="G28" s="60">
        <f>E28/C28*100</f>
        <v>99.998755703027783</v>
      </c>
    </row>
    <row r="29" spans="1:7" s="10" customFormat="1" ht="31.5" customHeight="1">
      <c r="A29" s="21" t="s">
        <v>27</v>
      </c>
      <c r="B29" s="20">
        <v>227.78</v>
      </c>
      <c r="C29" s="20">
        <v>2411</v>
      </c>
      <c r="D29" s="45"/>
      <c r="E29" s="20">
        <v>2410.9699999999998</v>
      </c>
      <c r="F29" s="27">
        <f>E29/B29*100</f>
        <v>1058.464307665291</v>
      </c>
      <c r="G29" s="27">
        <f>E29/C29*100</f>
        <v>99.998755703027783</v>
      </c>
    </row>
    <row r="30" spans="1:7" s="11" customFormat="1" ht="27.9" customHeight="1">
      <c r="A30" s="21" t="s">
        <v>28</v>
      </c>
      <c r="B30" s="20">
        <v>0</v>
      </c>
      <c r="C30" s="20">
        <v>0</v>
      </c>
      <c r="D30" s="45"/>
      <c r="E30" s="20">
        <v>0</v>
      </c>
      <c r="F30" s="27">
        <v>0</v>
      </c>
      <c r="G30" s="20">
        <v>0</v>
      </c>
    </row>
    <row r="31" spans="1:7" s="34" customFormat="1" ht="63.6" customHeight="1">
      <c r="A31" s="139" t="s">
        <v>29</v>
      </c>
      <c r="B31" s="139"/>
      <c r="C31" s="139"/>
      <c r="D31" s="139"/>
      <c r="E31" s="139"/>
      <c r="F31" s="139"/>
      <c r="G31" s="139"/>
    </row>
    <row r="32" spans="1:7" ht="20.25" hidden="1" customHeight="1"/>
    <row r="33" spans="1:7" ht="0.75" hidden="1" customHeight="1"/>
    <row r="34" spans="1:7" ht="48.6" customHeight="1">
      <c r="A34" s="4" t="s">
        <v>1</v>
      </c>
      <c r="B34" s="49" t="s">
        <v>23</v>
      </c>
      <c r="C34" s="49" t="s">
        <v>38</v>
      </c>
      <c r="D34" s="42" t="s">
        <v>2</v>
      </c>
      <c r="E34" s="49" t="s">
        <v>30</v>
      </c>
      <c r="F34" s="49" t="s">
        <v>3</v>
      </c>
      <c r="G34" s="51" t="s">
        <v>36</v>
      </c>
    </row>
    <row r="35" spans="1:7" s="31" customFormat="1" ht="0.6" customHeight="1">
      <c r="A35" s="135" t="s">
        <v>14</v>
      </c>
      <c r="B35" s="135"/>
      <c r="C35" s="135"/>
      <c r="D35" s="135"/>
      <c r="E35" s="135"/>
      <c r="F35" s="135"/>
      <c r="G35" s="135"/>
    </row>
    <row r="36" spans="1:7" s="7" customFormat="1" ht="0.75" hidden="1" customHeight="1">
      <c r="A36" s="28"/>
      <c r="B36" s="28"/>
      <c r="C36" s="28"/>
      <c r="D36" s="28"/>
      <c r="E36" s="28"/>
      <c r="F36" s="28"/>
      <c r="G36" s="28"/>
    </row>
    <row r="37" spans="1:7" s="9" customFormat="1" ht="39.9" customHeight="1">
      <c r="A37" s="64" t="s">
        <v>19</v>
      </c>
      <c r="B37" s="65">
        <f>B14+B23+B28</f>
        <v>2410.9699999999443</v>
      </c>
      <c r="C37" s="65">
        <v>2411</v>
      </c>
      <c r="D37" s="32"/>
      <c r="E37" s="65">
        <f>E14+E23+E28</f>
        <v>4664.1400000000413</v>
      </c>
      <c r="F37" s="60">
        <f>E37/B37*100</f>
        <v>193.45491648590189</v>
      </c>
      <c r="G37" s="60">
        <f>E37/C37*100</f>
        <v>193.452509332229</v>
      </c>
    </row>
    <row r="38" spans="1:7" s="10" customFormat="1" ht="36.9" customHeight="1">
      <c r="A38" s="29" t="s">
        <v>31</v>
      </c>
      <c r="B38" s="30">
        <v>2410.9699999999998</v>
      </c>
      <c r="C38" s="30">
        <v>2411</v>
      </c>
      <c r="D38" s="46"/>
      <c r="E38" s="30">
        <v>4664.1400000000003</v>
      </c>
      <c r="F38" s="27">
        <f>E38/B38*100</f>
        <v>193.45491648589575</v>
      </c>
      <c r="G38" s="27">
        <f>E38/C38*100</f>
        <v>193.45250933222729</v>
      </c>
    </row>
    <row r="39" spans="1:7" s="11" customFormat="1" ht="39" customHeight="1">
      <c r="A39" s="21" t="s">
        <v>32</v>
      </c>
      <c r="B39" s="30">
        <v>0</v>
      </c>
      <c r="C39" s="30">
        <v>0</v>
      </c>
      <c r="D39" s="46"/>
      <c r="E39" s="20">
        <v>0</v>
      </c>
      <c r="F39" s="20">
        <v>0</v>
      </c>
      <c r="G39" s="30">
        <v>0</v>
      </c>
    </row>
    <row r="41" spans="1:7" ht="13.2">
      <c r="A41" s="12" t="s">
        <v>37</v>
      </c>
    </row>
    <row r="42" spans="1:7">
      <c r="A42" s="1" t="s">
        <v>34</v>
      </c>
      <c r="E42" s="13"/>
    </row>
    <row r="44" spans="1:7" ht="12.6">
      <c r="E44" s="14"/>
    </row>
  </sheetData>
  <mergeCells count="7">
    <mergeCell ref="A35:G35"/>
    <mergeCell ref="A1:G1"/>
    <mergeCell ref="A3:G3"/>
    <mergeCell ref="A5:G5"/>
    <mergeCell ref="A26:G26"/>
    <mergeCell ref="A18:G18"/>
    <mergeCell ref="A31:G31"/>
  </mergeCells>
  <printOptions horizontalCentered="1"/>
  <pageMargins left="0" right="0" top="0" bottom="0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3"/>
  <sheetViews>
    <sheetView workbookViewId="0">
      <selection activeCell="A23" sqref="A22:A23"/>
    </sheetView>
  </sheetViews>
  <sheetFormatPr defaultRowHeight="9"/>
  <cols>
    <col min="1" max="1" width="48.5546875" style="66" customWidth="1"/>
    <col min="2" max="2" width="31.109375" style="66" customWidth="1"/>
    <col min="3" max="3" width="26.33203125" style="66" customWidth="1"/>
    <col min="4" max="4" width="25.5546875" style="66" customWidth="1"/>
    <col min="5" max="5" width="29.88671875" style="66" customWidth="1"/>
    <col min="6" max="6" width="18.44140625" style="66" customWidth="1"/>
    <col min="7" max="7" width="18.88671875" style="66" customWidth="1"/>
    <col min="8" max="16384" width="8.88671875" style="66"/>
  </cols>
  <sheetData>
    <row r="2" spans="1:7" ht="11.4">
      <c r="A2" s="140" t="s">
        <v>39</v>
      </c>
      <c r="B2" s="141"/>
      <c r="C2" s="141"/>
      <c r="D2" s="141"/>
      <c r="E2" s="141"/>
      <c r="F2" s="141"/>
      <c r="G2" s="141"/>
    </row>
    <row r="3" spans="1:7" ht="9.6" thickBot="1"/>
    <row r="4" spans="1:7" s="71" customFormat="1" ht="10.8" thickBot="1">
      <c r="A4" s="67" t="s">
        <v>1</v>
      </c>
      <c r="B4" s="68" t="s">
        <v>40</v>
      </c>
      <c r="C4" s="68" t="s">
        <v>41</v>
      </c>
      <c r="D4" s="69" t="s">
        <v>42</v>
      </c>
      <c r="E4" s="68" t="s">
        <v>43</v>
      </c>
      <c r="F4" s="70" t="s">
        <v>44</v>
      </c>
      <c r="G4" s="70" t="s">
        <v>45</v>
      </c>
    </row>
    <row r="5" spans="1:7" s="76" customFormat="1" ht="13.2">
      <c r="A5" s="72" t="s">
        <v>0</v>
      </c>
      <c r="B5" s="73"/>
      <c r="C5" s="73"/>
      <c r="D5" s="74"/>
      <c r="E5" s="73"/>
      <c r="F5" s="73"/>
      <c r="G5" s="75"/>
    </row>
    <row r="6" spans="1:7" s="81" customFormat="1" ht="13.2">
      <c r="A6" s="77" t="s">
        <v>46</v>
      </c>
      <c r="B6" s="78">
        <f>B7+B11+B14+B17+B23</f>
        <v>798977.99000000011</v>
      </c>
      <c r="C6" s="78">
        <v>904027</v>
      </c>
      <c r="D6" s="79"/>
      <c r="E6" s="78">
        <v>981033.78</v>
      </c>
      <c r="F6" s="80">
        <f t="shared" ref="F6:F36" si="0">E6/B6*100</f>
        <v>122.7860832561858</v>
      </c>
      <c r="G6" s="80">
        <f>E6/C6*100</f>
        <v>108.51819469993707</v>
      </c>
    </row>
    <row r="7" spans="1:7" s="81" customFormat="1" ht="13.2">
      <c r="A7" s="82" t="s">
        <v>47</v>
      </c>
      <c r="B7" s="83">
        <v>684786.18</v>
      </c>
      <c r="C7" s="83">
        <v>786368</v>
      </c>
      <c r="D7" s="84"/>
      <c r="E7" s="83">
        <v>856977.96</v>
      </c>
      <c r="F7" s="85">
        <f t="shared" si="0"/>
        <v>125.1453351468045</v>
      </c>
      <c r="G7" s="85">
        <f>E7/C7*100</f>
        <v>108.97925144461627</v>
      </c>
    </row>
    <row r="8" spans="1:7" s="81" customFormat="1" ht="21">
      <c r="A8" s="86" t="s">
        <v>48</v>
      </c>
      <c r="B8" s="83">
        <v>684786.18</v>
      </c>
      <c r="C8" s="87"/>
      <c r="D8" s="88"/>
      <c r="E8" s="83">
        <v>856977.96</v>
      </c>
      <c r="F8" s="85">
        <f t="shared" si="0"/>
        <v>125.1453351468045</v>
      </c>
      <c r="G8" s="89"/>
    </row>
    <row r="9" spans="1:7" s="81" customFormat="1" ht="21">
      <c r="A9" s="82" t="s">
        <v>49</v>
      </c>
      <c r="B9" s="83">
        <v>684135.28</v>
      </c>
      <c r="C9" s="87"/>
      <c r="D9" s="88"/>
      <c r="E9" s="83">
        <v>856384.55</v>
      </c>
      <c r="F9" s="85">
        <f t="shared" si="0"/>
        <v>125.17766223077986</v>
      </c>
      <c r="G9" s="89"/>
    </row>
    <row r="10" spans="1:7" s="81" customFormat="1" ht="21">
      <c r="A10" s="82" t="s">
        <v>50</v>
      </c>
      <c r="B10" s="90">
        <v>650.9</v>
      </c>
      <c r="C10" s="91"/>
      <c r="D10" s="88"/>
      <c r="E10" s="90">
        <v>593.41</v>
      </c>
      <c r="F10" s="85">
        <f t="shared" si="0"/>
        <v>91.167614072822246</v>
      </c>
      <c r="G10" s="89"/>
    </row>
    <row r="11" spans="1:7" s="81" customFormat="1" ht="13.2">
      <c r="A11" s="82" t="s">
        <v>51</v>
      </c>
      <c r="B11" s="90">
        <v>1.4</v>
      </c>
      <c r="C11" s="90">
        <v>1</v>
      </c>
      <c r="D11" s="92"/>
      <c r="E11" s="90">
        <v>1.72</v>
      </c>
      <c r="F11" s="85">
        <f t="shared" si="0"/>
        <v>122.85714285714286</v>
      </c>
      <c r="G11" s="85">
        <f>E11/C11*100</f>
        <v>172</v>
      </c>
    </row>
    <row r="12" spans="1:7" s="81" customFormat="1" ht="13.2">
      <c r="A12" s="86" t="s">
        <v>52</v>
      </c>
      <c r="B12" s="90">
        <v>1.4</v>
      </c>
      <c r="C12" s="93"/>
      <c r="D12" s="88"/>
      <c r="E12" s="90">
        <v>1.72</v>
      </c>
      <c r="F12" s="85">
        <f t="shared" si="0"/>
        <v>122.85714285714286</v>
      </c>
      <c r="G12" s="89"/>
    </row>
    <row r="13" spans="1:7" s="81" customFormat="1" ht="13.2">
      <c r="A13" s="82" t="s">
        <v>53</v>
      </c>
      <c r="B13" s="90">
        <v>1.4</v>
      </c>
      <c r="C13" s="93"/>
      <c r="D13" s="88"/>
      <c r="E13" s="90">
        <v>1.72</v>
      </c>
      <c r="F13" s="85">
        <f t="shared" si="0"/>
        <v>122.85714285714286</v>
      </c>
      <c r="G13" s="89"/>
    </row>
    <row r="14" spans="1:7" s="81" customFormat="1" ht="21">
      <c r="A14" s="82" t="s">
        <v>54</v>
      </c>
      <c r="B14" s="83">
        <v>6238.23</v>
      </c>
      <c r="C14" s="83">
        <v>8980</v>
      </c>
      <c r="D14" s="84"/>
      <c r="E14" s="83">
        <v>10732.4</v>
      </c>
      <c r="F14" s="85">
        <f t="shared" si="0"/>
        <v>172.04239022927979</v>
      </c>
      <c r="G14" s="85">
        <f>E14/C14*100</f>
        <v>119.51447661469933</v>
      </c>
    </row>
    <row r="15" spans="1:7" s="81" customFormat="1" ht="13.2">
      <c r="A15" s="86" t="s">
        <v>55</v>
      </c>
      <c r="B15" s="83">
        <v>6238.23</v>
      </c>
      <c r="C15" s="93"/>
      <c r="D15" s="88"/>
      <c r="E15" s="83">
        <v>10732.4</v>
      </c>
      <c r="F15" s="85">
        <f t="shared" si="0"/>
        <v>172.04239022927979</v>
      </c>
      <c r="G15" s="89"/>
    </row>
    <row r="16" spans="1:7" s="81" customFormat="1" ht="13.2">
      <c r="A16" s="82" t="s">
        <v>56</v>
      </c>
      <c r="B16" s="83">
        <v>6238.23</v>
      </c>
      <c r="C16" s="93"/>
      <c r="D16" s="88"/>
      <c r="E16" s="83">
        <v>10732.4</v>
      </c>
      <c r="F16" s="85">
        <f t="shared" si="0"/>
        <v>172.04239022927979</v>
      </c>
      <c r="G16" s="89"/>
    </row>
    <row r="17" spans="1:7" s="81" customFormat="1" ht="21">
      <c r="A17" s="82" t="s">
        <v>57</v>
      </c>
      <c r="B17" s="83">
        <v>3629.03</v>
      </c>
      <c r="C17" s="94">
        <v>970</v>
      </c>
      <c r="D17" s="92"/>
      <c r="E17" s="83">
        <v>2428.35</v>
      </c>
      <c r="F17" s="85">
        <f t="shared" si="0"/>
        <v>66.914574969068866</v>
      </c>
      <c r="G17" s="85">
        <f>E17/C17*100</f>
        <v>250.34536082474227</v>
      </c>
    </row>
    <row r="18" spans="1:7" s="81" customFormat="1" ht="13.2">
      <c r="A18" s="86" t="s">
        <v>58</v>
      </c>
      <c r="B18" s="83">
        <v>1050</v>
      </c>
      <c r="C18" s="93"/>
      <c r="D18" s="88"/>
      <c r="E18" s="83">
        <v>1377.5</v>
      </c>
      <c r="F18" s="85">
        <f t="shared" si="0"/>
        <v>131.1904761904762</v>
      </c>
      <c r="G18" s="89"/>
    </row>
    <row r="19" spans="1:7" s="81" customFormat="1" ht="13.2">
      <c r="A19" s="82" t="s">
        <v>59</v>
      </c>
      <c r="B19" s="83">
        <v>1050</v>
      </c>
      <c r="C19" s="95"/>
      <c r="D19" s="88"/>
      <c r="E19" s="83">
        <v>1377.5</v>
      </c>
      <c r="F19" s="85">
        <f t="shared" si="0"/>
        <v>131.1904761904762</v>
      </c>
      <c r="G19" s="89"/>
    </row>
    <row r="20" spans="1:7" s="81" customFormat="1" ht="21">
      <c r="A20" s="86" t="s">
        <v>60</v>
      </c>
      <c r="B20" s="83">
        <v>2579.0300000000002</v>
      </c>
      <c r="C20" s="95"/>
      <c r="D20" s="88"/>
      <c r="E20" s="83">
        <v>1050.8499999999999</v>
      </c>
      <c r="F20" s="85">
        <f t="shared" si="0"/>
        <v>40.745939364799938</v>
      </c>
      <c r="G20" s="89"/>
    </row>
    <row r="21" spans="1:7" s="81" customFormat="1" ht="13.2">
      <c r="A21" s="82" t="s">
        <v>61</v>
      </c>
      <c r="B21" s="90">
        <v>229.03</v>
      </c>
      <c r="C21" s="95"/>
      <c r="D21" s="88"/>
      <c r="E21" s="90">
        <v>930.85</v>
      </c>
      <c r="F21" s="85">
        <f t="shared" si="0"/>
        <v>406.43147185958173</v>
      </c>
      <c r="G21" s="89"/>
    </row>
    <row r="22" spans="1:7" s="81" customFormat="1" ht="13.2">
      <c r="A22" s="82" t="s">
        <v>62</v>
      </c>
      <c r="B22" s="83">
        <v>2350</v>
      </c>
      <c r="C22" s="95"/>
      <c r="D22" s="88"/>
      <c r="E22" s="90">
        <v>120</v>
      </c>
      <c r="F22" s="85">
        <f t="shared" si="0"/>
        <v>5.1063829787234036</v>
      </c>
      <c r="G22" s="89"/>
    </row>
    <row r="23" spans="1:7" s="81" customFormat="1" ht="21">
      <c r="A23" s="82" t="s">
        <v>63</v>
      </c>
      <c r="B23" s="83">
        <f>B24</f>
        <v>104323.15</v>
      </c>
      <c r="C23" s="83">
        <v>107708</v>
      </c>
      <c r="D23" s="84"/>
      <c r="E23" s="83">
        <v>110893.35</v>
      </c>
      <c r="F23" s="85">
        <f t="shared" si="0"/>
        <v>106.29793099614038</v>
      </c>
      <c r="G23" s="85">
        <f>E23/C23*100</f>
        <v>102.95739406543618</v>
      </c>
    </row>
    <row r="24" spans="1:7" s="81" customFormat="1" ht="21">
      <c r="A24" s="86" t="s">
        <v>64</v>
      </c>
      <c r="B24" s="83">
        <f>B25+B26</f>
        <v>104323.15</v>
      </c>
      <c r="C24" s="93"/>
      <c r="D24" s="88"/>
      <c r="E24" s="83">
        <v>110893.35</v>
      </c>
      <c r="F24" s="85">
        <f t="shared" si="0"/>
        <v>106.29793099614038</v>
      </c>
      <c r="G24" s="89"/>
    </row>
    <row r="25" spans="1:7" s="81" customFormat="1" ht="21">
      <c r="A25" s="82" t="s">
        <v>65</v>
      </c>
      <c r="B25" s="83">
        <v>102417.36</v>
      </c>
      <c r="C25" s="93"/>
      <c r="D25" s="88"/>
      <c r="E25" s="83">
        <v>106223.75</v>
      </c>
      <c r="F25" s="85">
        <f t="shared" si="0"/>
        <v>103.71654766340394</v>
      </c>
      <c r="G25" s="89"/>
    </row>
    <row r="26" spans="1:7" s="81" customFormat="1" ht="21">
      <c r="A26" s="82" t="s">
        <v>66</v>
      </c>
      <c r="B26" s="83">
        <v>1905.79</v>
      </c>
      <c r="C26" s="93"/>
      <c r="D26" s="88"/>
      <c r="E26" s="83">
        <v>4669.6000000000004</v>
      </c>
      <c r="F26" s="85">
        <f t="shared" si="0"/>
        <v>245.02174951070162</v>
      </c>
      <c r="G26" s="89"/>
    </row>
    <row r="27" spans="1:7" s="76" customFormat="1" ht="13.2">
      <c r="A27" s="72" t="s">
        <v>67</v>
      </c>
      <c r="B27" s="96">
        <f>B6</f>
        <v>798977.99000000011</v>
      </c>
      <c r="C27" s="96">
        <f>C6</f>
        <v>904027</v>
      </c>
      <c r="D27" s="79"/>
      <c r="E27" s="96">
        <v>981033.78</v>
      </c>
      <c r="F27" s="80">
        <f t="shared" si="0"/>
        <v>122.7860832561858</v>
      </c>
      <c r="G27" s="80">
        <f>E27/C27*100</f>
        <v>108.51819469993707</v>
      </c>
    </row>
    <row r="28" spans="1:7" s="81" customFormat="1" ht="13.2">
      <c r="A28" s="77" t="s">
        <v>68</v>
      </c>
      <c r="B28" s="78">
        <v>791995.42</v>
      </c>
      <c r="C28" s="78">
        <f>C29+C38+C67+C71</f>
        <v>900291</v>
      </c>
      <c r="D28" s="97"/>
      <c r="E28" s="78">
        <v>972640.6</v>
      </c>
      <c r="F28" s="80">
        <f t="shared" si="0"/>
        <v>122.80886674824455</v>
      </c>
      <c r="G28" s="80">
        <f>E28/C28*100</f>
        <v>108.03624605821895</v>
      </c>
    </row>
    <row r="29" spans="1:7" s="81" customFormat="1" ht="13.2">
      <c r="A29" s="98" t="s">
        <v>69</v>
      </c>
      <c r="B29" s="99">
        <v>690757.3</v>
      </c>
      <c r="C29" s="99">
        <v>801128</v>
      </c>
      <c r="D29" s="97"/>
      <c r="E29" s="99">
        <v>872752.63</v>
      </c>
      <c r="F29" s="85">
        <f t="shared" si="0"/>
        <v>126.34721775651158</v>
      </c>
      <c r="G29" s="85">
        <f>E29/C29*100</f>
        <v>108.94047268351623</v>
      </c>
    </row>
    <row r="30" spans="1:7" s="81" customFormat="1" ht="13.2">
      <c r="A30" s="98" t="s">
        <v>70</v>
      </c>
      <c r="B30" s="99">
        <v>565266.66</v>
      </c>
      <c r="C30" s="100"/>
      <c r="D30" s="101"/>
      <c r="E30" s="99">
        <v>718319.18</v>
      </c>
      <c r="F30" s="85">
        <f t="shared" si="0"/>
        <v>127.07616260262016</v>
      </c>
      <c r="G30" s="102"/>
    </row>
    <row r="31" spans="1:7" s="81" customFormat="1" ht="13.2">
      <c r="A31" s="98" t="s">
        <v>71</v>
      </c>
      <c r="B31" s="99">
        <v>559538.87</v>
      </c>
      <c r="C31" s="100"/>
      <c r="D31" s="101"/>
      <c r="E31" s="99">
        <v>706377.02</v>
      </c>
      <c r="F31" s="85">
        <f t="shared" si="0"/>
        <v>126.24270767819938</v>
      </c>
      <c r="G31" s="102"/>
    </row>
    <row r="32" spans="1:7" s="81" customFormat="1" ht="13.2">
      <c r="A32" s="98" t="s">
        <v>72</v>
      </c>
      <c r="B32" s="99">
        <v>5727.79</v>
      </c>
      <c r="C32" s="100"/>
      <c r="D32" s="101"/>
      <c r="E32" s="99">
        <v>11942.16</v>
      </c>
      <c r="F32" s="85">
        <f t="shared" si="0"/>
        <v>208.4950740163309</v>
      </c>
      <c r="G32" s="102"/>
    </row>
    <row r="33" spans="1:7" s="81" customFormat="1" ht="13.2">
      <c r="A33" s="98" t="s">
        <v>73</v>
      </c>
      <c r="B33" s="99">
        <v>32025.4</v>
      </c>
      <c r="C33" s="100"/>
      <c r="D33" s="101"/>
      <c r="E33" s="99">
        <v>35567.089999999997</v>
      </c>
      <c r="F33" s="85">
        <f t="shared" si="0"/>
        <v>111.05900316623678</v>
      </c>
      <c r="G33" s="102"/>
    </row>
    <row r="34" spans="1:7" s="81" customFormat="1" ht="13.2">
      <c r="A34" s="98" t="s">
        <v>74</v>
      </c>
      <c r="B34" s="99">
        <v>32025.4</v>
      </c>
      <c r="C34" s="100"/>
      <c r="D34" s="101"/>
      <c r="E34" s="99">
        <v>35567.089999999997</v>
      </c>
      <c r="F34" s="85">
        <f t="shared" si="0"/>
        <v>111.05900316623678</v>
      </c>
      <c r="G34" s="102"/>
    </row>
    <row r="35" spans="1:7" s="81" customFormat="1" ht="13.2">
      <c r="A35" s="98" t="s">
        <v>75</v>
      </c>
      <c r="B35" s="99">
        <v>93465.24</v>
      </c>
      <c r="C35" s="100"/>
      <c r="D35" s="101"/>
      <c r="E35" s="99">
        <v>118866.36</v>
      </c>
      <c r="F35" s="85">
        <f t="shared" si="0"/>
        <v>127.17707673997305</v>
      </c>
      <c r="G35" s="102"/>
    </row>
    <row r="36" spans="1:7" s="81" customFormat="1" ht="13.2">
      <c r="A36" s="98" t="s">
        <v>76</v>
      </c>
      <c r="B36" s="99">
        <v>93456.61</v>
      </c>
      <c r="C36" s="100"/>
      <c r="D36" s="101"/>
      <c r="E36" s="99">
        <v>118866.36</v>
      </c>
      <c r="F36" s="85">
        <f t="shared" si="0"/>
        <v>127.18882056603593</v>
      </c>
      <c r="G36" s="102"/>
    </row>
    <row r="37" spans="1:7" s="81" customFormat="1" ht="26.4">
      <c r="A37" s="98" t="s">
        <v>77</v>
      </c>
      <c r="B37" s="103">
        <v>8.6300000000000008</v>
      </c>
      <c r="C37" s="100"/>
      <c r="D37" s="101"/>
      <c r="E37" s="100"/>
      <c r="F37" s="85"/>
      <c r="G37" s="102"/>
    </row>
    <row r="38" spans="1:7" s="81" customFormat="1" ht="13.2">
      <c r="A38" s="98" t="s">
        <v>78</v>
      </c>
      <c r="B38" s="99">
        <v>99192.53</v>
      </c>
      <c r="C38" s="99">
        <v>97820</v>
      </c>
      <c r="D38" s="97"/>
      <c r="E38" s="99">
        <v>98532.87</v>
      </c>
      <c r="F38" s="85">
        <f t="shared" ref="F38:F53" si="1">E38/B38*100</f>
        <v>99.334970082928621</v>
      </c>
      <c r="G38" s="85">
        <f>E38/C38*100</f>
        <v>100.72875690042935</v>
      </c>
    </row>
    <row r="39" spans="1:7" s="81" customFormat="1" ht="13.2">
      <c r="A39" s="98" t="s">
        <v>79</v>
      </c>
      <c r="B39" s="99">
        <v>27932.720000000001</v>
      </c>
      <c r="C39" s="100"/>
      <c r="D39" s="101"/>
      <c r="E39" s="99">
        <v>30745.99</v>
      </c>
      <c r="F39" s="85">
        <f t="shared" si="1"/>
        <v>110.07159345742197</v>
      </c>
      <c r="G39" s="102"/>
    </row>
    <row r="40" spans="1:7" s="81" customFormat="1" ht="13.2">
      <c r="A40" s="98" t="s">
        <v>80</v>
      </c>
      <c r="B40" s="99">
        <v>3521.88</v>
      </c>
      <c r="C40" s="100"/>
      <c r="D40" s="101"/>
      <c r="E40" s="99">
        <v>7002.59</v>
      </c>
      <c r="F40" s="85">
        <f t="shared" si="1"/>
        <v>198.83102206775928</v>
      </c>
      <c r="G40" s="102"/>
    </row>
    <row r="41" spans="1:7" s="81" customFormat="1" ht="26.4">
      <c r="A41" s="98" t="s">
        <v>81</v>
      </c>
      <c r="B41" s="99">
        <v>23046.34</v>
      </c>
      <c r="C41" s="100"/>
      <c r="D41" s="101"/>
      <c r="E41" s="99">
        <v>22482.9</v>
      </c>
      <c r="F41" s="85">
        <f t="shared" si="1"/>
        <v>97.555186637010479</v>
      </c>
      <c r="G41" s="102"/>
    </row>
    <row r="42" spans="1:7" s="81" customFormat="1" ht="13.2">
      <c r="A42" s="98" t="s">
        <v>82</v>
      </c>
      <c r="B42" s="99">
        <v>1328.5</v>
      </c>
      <c r="C42" s="100"/>
      <c r="D42" s="101"/>
      <c r="E42" s="103">
        <v>882</v>
      </c>
      <c r="F42" s="85">
        <f t="shared" si="1"/>
        <v>66.390666164847573</v>
      </c>
      <c r="G42" s="102"/>
    </row>
    <row r="43" spans="1:7" s="81" customFormat="1" ht="13.2">
      <c r="A43" s="98" t="s">
        <v>83</v>
      </c>
      <c r="B43" s="103">
        <v>36</v>
      </c>
      <c r="C43" s="100"/>
      <c r="D43" s="101"/>
      <c r="E43" s="103">
        <v>378.5</v>
      </c>
      <c r="F43" s="85">
        <f t="shared" si="1"/>
        <v>1051.3888888888889</v>
      </c>
      <c r="G43" s="102"/>
    </row>
    <row r="44" spans="1:7" s="81" customFormat="1" ht="13.2">
      <c r="A44" s="98" t="s">
        <v>84</v>
      </c>
      <c r="B44" s="99">
        <v>30870.48</v>
      </c>
      <c r="C44" s="100"/>
      <c r="D44" s="101"/>
      <c r="E44" s="99">
        <v>29772.71</v>
      </c>
      <c r="F44" s="85">
        <f t="shared" si="1"/>
        <v>96.443949041284753</v>
      </c>
      <c r="G44" s="102"/>
    </row>
    <row r="45" spans="1:7" s="81" customFormat="1" ht="13.2">
      <c r="A45" s="98" t="s">
        <v>85</v>
      </c>
      <c r="B45" s="99">
        <v>7997.69</v>
      </c>
      <c r="C45" s="100"/>
      <c r="D45" s="101"/>
      <c r="E45" s="99">
        <v>3937.22</v>
      </c>
      <c r="F45" s="85">
        <f t="shared" si="1"/>
        <v>49.229465008021066</v>
      </c>
      <c r="G45" s="102"/>
    </row>
    <row r="46" spans="1:7" s="81" customFormat="1" ht="13.2">
      <c r="A46" s="98" t="s">
        <v>86</v>
      </c>
      <c r="B46" s="99">
        <v>8877.4699999999993</v>
      </c>
      <c r="C46" s="100"/>
      <c r="D46" s="101"/>
      <c r="E46" s="99">
        <v>12106.85</v>
      </c>
      <c r="F46" s="85">
        <f t="shared" si="1"/>
        <v>136.37725613265943</v>
      </c>
      <c r="G46" s="102"/>
    </row>
    <row r="47" spans="1:7" s="81" customFormat="1" ht="13.2">
      <c r="A47" s="98" t="s">
        <v>87</v>
      </c>
      <c r="B47" s="99">
        <v>12097.49</v>
      </c>
      <c r="C47" s="100"/>
      <c r="D47" s="101"/>
      <c r="E47" s="99">
        <v>10075.049999999999</v>
      </c>
      <c r="F47" s="85">
        <f t="shared" si="1"/>
        <v>83.282151917463864</v>
      </c>
      <c r="G47" s="102"/>
    </row>
    <row r="48" spans="1:7" s="81" customFormat="1" ht="26.4">
      <c r="A48" s="98" t="s">
        <v>88</v>
      </c>
      <c r="B48" s="103">
        <v>306.68</v>
      </c>
      <c r="C48" s="100"/>
      <c r="D48" s="101"/>
      <c r="E48" s="99">
        <v>2162.23</v>
      </c>
      <c r="F48" s="85">
        <f t="shared" si="1"/>
        <v>705.04434589800451</v>
      </c>
      <c r="G48" s="102"/>
    </row>
    <row r="49" spans="1:7" s="81" customFormat="1" ht="13.2">
      <c r="A49" s="98" t="s">
        <v>89</v>
      </c>
      <c r="B49" s="99">
        <v>1083.1500000000001</v>
      </c>
      <c r="C49" s="100"/>
      <c r="D49" s="101"/>
      <c r="E49" s="99">
        <v>1427.76</v>
      </c>
      <c r="F49" s="85">
        <f t="shared" si="1"/>
        <v>131.81553801412548</v>
      </c>
      <c r="G49" s="102"/>
    </row>
    <row r="50" spans="1:7" s="81" customFormat="1" ht="13.2">
      <c r="A50" s="98" t="s">
        <v>90</v>
      </c>
      <c r="B50" s="103">
        <v>508</v>
      </c>
      <c r="C50" s="100"/>
      <c r="D50" s="101"/>
      <c r="E50" s="103">
        <v>63.6</v>
      </c>
      <c r="F50" s="85">
        <f t="shared" si="1"/>
        <v>12.51968503937008</v>
      </c>
      <c r="G50" s="102"/>
    </row>
    <row r="51" spans="1:7" s="81" customFormat="1" ht="13.2">
      <c r="A51" s="98" t="s">
        <v>91</v>
      </c>
      <c r="B51" s="99">
        <v>39648.129999999997</v>
      </c>
      <c r="C51" s="100"/>
      <c r="D51" s="101"/>
      <c r="E51" s="99">
        <v>37525.71</v>
      </c>
      <c r="F51" s="85">
        <f t="shared" si="1"/>
        <v>94.646859763625685</v>
      </c>
      <c r="G51" s="102"/>
    </row>
    <row r="52" spans="1:7" s="81" customFormat="1" ht="13.2">
      <c r="A52" s="98" t="s">
        <v>92</v>
      </c>
      <c r="B52" s="99">
        <v>5891.59</v>
      </c>
      <c r="C52" s="100"/>
      <c r="D52" s="101"/>
      <c r="E52" s="99">
        <v>6111.37</v>
      </c>
      <c r="F52" s="85">
        <f t="shared" si="1"/>
        <v>103.73040214950461</v>
      </c>
      <c r="G52" s="102"/>
    </row>
    <row r="53" spans="1:7" s="81" customFormat="1" ht="13.2">
      <c r="A53" s="98" t="s">
        <v>93</v>
      </c>
      <c r="B53" s="99">
        <v>11217.29</v>
      </c>
      <c r="C53" s="100"/>
      <c r="D53" s="101"/>
      <c r="E53" s="99">
        <v>7406.78</v>
      </c>
      <c r="F53" s="85">
        <f t="shared" si="1"/>
        <v>66.030030426243769</v>
      </c>
      <c r="G53" s="102"/>
    </row>
    <row r="54" spans="1:7" s="81" customFormat="1" ht="13.2">
      <c r="A54" s="98" t="s">
        <v>94</v>
      </c>
      <c r="B54" s="100"/>
      <c r="C54" s="100"/>
      <c r="D54" s="101"/>
      <c r="E54" s="103">
        <v>860</v>
      </c>
      <c r="F54" s="85"/>
      <c r="G54" s="102"/>
    </row>
    <row r="55" spans="1:7" s="81" customFormat="1" ht="13.2">
      <c r="A55" s="98" t="s">
        <v>95</v>
      </c>
      <c r="B55" s="99">
        <v>6117.11</v>
      </c>
      <c r="C55" s="100"/>
      <c r="D55" s="101"/>
      <c r="E55" s="99">
        <v>6233.74</v>
      </c>
      <c r="F55" s="85">
        <f t="shared" ref="F55:F64" si="2">E55/B55*100</f>
        <v>101.9066193022522</v>
      </c>
      <c r="G55" s="102"/>
    </row>
    <row r="56" spans="1:7" s="81" customFormat="1" ht="13.2">
      <c r="A56" s="98" t="s">
        <v>96</v>
      </c>
      <c r="B56" s="99">
        <v>8033.71</v>
      </c>
      <c r="C56" s="100"/>
      <c r="D56" s="101"/>
      <c r="E56" s="99">
        <v>9188.82</v>
      </c>
      <c r="F56" s="85">
        <f t="shared" si="2"/>
        <v>114.37828848688838</v>
      </c>
      <c r="G56" s="102"/>
    </row>
    <row r="57" spans="1:7" s="81" customFormat="1" ht="13.2">
      <c r="A57" s="98" t="s">
        <v>97</v>
      </c>
      <c r="B57" s="99">
        <v>2042.64</v>
      </c>
      <c r="C57" s="100"/>
      <c r="D57" s="101"/>
      <c r="E57" s="99">
        <v>1985.7</v>
      </c>
      <c r="F57" s="85">
        <f t="shared" si="2"/>
        <v>97.212430971683702</v>
      </c>
      <c r="G57" s="102"/>
    </row>
    <row r="58" spans="1:7" s="81" customFormat="1" ht="13.2">
      <c r="A58" s="98" t="s">
        <v>98</v>
      </c>
      <c r="B58" s="99">
        <v>1355.3</v>
      </c>
      <c r="C58" s="100"/>
      <c r="D58" s="101"/>
      <c r="E58" s="103">
        <v>792.86</v>
      </c>
      <c r="F58" s="85">
        <f t="shared" si="2"/>
        <v>58.500700951818786</v>
      </c>
      <c r="G58" s="102"/>
    </row>
    <row r="59" spans="1:7" s="81" customFormat="1" ht="13.2">
      <c r="A59" s="98" t="s">
        <v>99</v>
      </c>
      <c r="B59" s="99">
        <v>2649.72</v>
      </c>
      <c r="C59" s="100"/>
      <c r="D59" s="101"/>
      <c r="E59" s="99">
        <v>2852.3</v>
      </c>
      <c r="F59" s="85">
        <f t="shared" si="2"/>
        <v>107.64533611098533</v>
      </c>
      <c r="G59" s="102"/>
    </row>
    <row r="60" spans="1:7" s="81" customFormat="1" ht="13.2">
      <c r="A60" s="98" t="s">
        <v>100</v>
      </c>
      <c r="B60" s="99">
        <v>2340.77</v>
      </c>
      <c r="C60" s="100"/>
      <c r="D60" s="101"/>
      <c r="E60" s="99">
        <v>2094.14</v>
      </c>
      <c r="F60" s="85">
        <f t="shared" si="2"/>
        <v>89.463723475608447</v>
      </c>
      <c r="G60" s="102"/>
    </row>
    <row r="61" spans="1:7" s="81" customFormat="1" ht="13.2">
      <c r="A61" s="98" t="s">
        <v>101</v>
      </c>
      <c r="B61" s="103">
        <v>741.2</v>
      </c>
      <c r="C61" s="100"/>
      <c r="D61" s="101"/>
      <c r="E61" s="103">
        <v>488.46</v>
      </c>
      <c r="F61" s="85">
        <f t="shared" si="2"/>
        <v>65.901241230437122</v>
      </c>
      <c r="G61" s="102"/>
    </row>
    <row r="62" spans="1:7" s="81" customFormat="1" ht="13.2">
      <c r="A62" s="98" t="s">
        <v>102</v>
      </c>
      <c r="B62" s="103">
        <v>229.25</v>
      </c>
      <c r="C62" s="100"/>
      <c r="D62" s="101"/>
      <c r="E62" s="103">
        <v>125.92</v>
      </c>
      <c r="F62" s="85">
        <f t="shared" si="2"/>
        <v>54.92693565976009</v>
      </c>
      <c r="G62" s="102"/>
    </row>
    <row r="63" spans="1:7" s="81" customFormat="1" ht="13.2">
      <c r="A63" s="98" t="s">
        <v>103</v>
      </c>
      <c r="B63" s="103">
        <v>35</v>
      </c>
      <c r="C63" s="100"/>
      <c r="D63" s="101"/>
      <c r="E63" s="103">
        <v>35</v>
      </c>
      <c r="F63" s="85">
        <f t="shared" si="2"/>
        <v>100</v>
      </c>
      <c r="G63" s="102"/>
    </row>
    <row r="64" spans="1:7" s="81" customFormat="1" ht="13.2">
      <c r="A64" s="98" t="s">
        <v>104</v>
      </c>
      <c r="B64" s="103">
        <v>33.18</v>
      </c>
      <c r="C64" s="100"/>
      <c r="D64" s="101"/>
      <c r="E64" s="103">
        <v>151.97999999999999</v>
      </c>
      <c r="F64" s="85">
        <f t="shared" si="2"/>
        <v>458.04701627486429</v>
      </c>
      <c r="G64" s="102"/>
    </row>
    <row r="65" spans="1:7" s="81" customFormat="1" ht="13.2">
      <c r="A65" s="98" t="s">
        <v>105</v>
      </c>
      <c r="B65" s="103">
        <v>290.33</v>
      </c>
      <c r="C65" s="100"/>
      <c r="D65" s="101"/>
      <c r="E65" s="100">
        <v>0</v>
      </c>
      <c r="F65" s="85"/>
      <c r="G65" s="102"/>
    </row>
    <row r="66" spans="1:7" s="81" customFormat="1" ht="13.2">
      <c r="A66" s="98" t="s">
        <v>106</v>
      </c>
      <c r="B66" s="103">
        <v>153.44</v>
      </c>
      <c r="C66" s="100"/>
      <c r="D66" s="101"/>
      <c r="E66" s="103">
        <v>175.56</v>
      </c>
      <c r="F66" s="85">
        <f>E66/B66*100</f>
        <v>114.41605839416059</v>
      </c>
      <c r="G66" s="102"/>
    </row>
    <row r="67" spans="1:7" s="81" customFormat="1" ht="13.2">
      <c r="A67" s="98" t="s">
        <v>107</v>
      </c>
      <c r="B67" s="103">
        <v>431.78</v>
      </c>
      <c r="C67" s="103">
        <v>200</v>
      </c>
      <c r="D67" s="104"/>
      <c r="E67" s="103">
        <v>212.1</v>
      </c>
      <c r="F67" s="85">
        <f>E67/B67*100</f>
        <v>49.122238176849322</v>
      </c>
      <c r="G67" s="85">
        <f>E67/C67*100</f>
        <v>106.05</v>
      </c>
    </row>
    <row r="68" spans="1:7" s="81" customFormat="1" ht="13.2">
      <c r="A68" s="98" t="s">
        <v>108</v>
      </c>
      <c r="B68" s="103">
        <v>431.78</v>
      </c>
      <c r="C68" s="100"/>
      <c r="D68" s="101"/>
      <c r="E68" s="103">
        <v>212.1</v>
      </c>
      <c r="F68" s="85">
        <f>E68/B68*100</f>
        <v>49.122238176849322</v>
      </c>
      <c r="G68" s="102"/>
    </row>
    <row r="69" spans="1:7" s="81" customFormat="1" ht="13.2">
      <c r="A69" s="98" t="s">
        <v>109</v>
      </c>
      <c r="B69" s="103">
        <v>193.31</v>
      </c>
      <c r="C69" s="100"/>
      <c r="D69" s="101"/>
      <c r="E69" s="103">
        <v>212.1</v>
      </c>
      <c r="F69" s="85">
        <f>E69/B69*100</f>
        <v>109.72013863742175</v>
      </c>
      <c r="G69" s="102"/>
    </row>
    <row r="70" spans="1:7" s="81" customFormat="1" ht="13.2">
      <c r="A70" s="98" t="s">
        <v>110</v>
      </c>
      <c r="B70" s="103">
        <v>238.47</v>
      </c>
      <c r="C70" s="100"/>
      <c r="D70" s="101"/>
      <c r="E70" s="100">
        <v>0</v>
      </c>
      <c r="F70" s="85"/>
      <c r="G70" s="102"/>
    </row>
    <row r="71" spans="1:7" s="81" customFormat="1" ht="13.2">
      <c r="A71" s="98" t="s">
        <v>111</v>
      </c>
      <c r="B71" s="99">
        <v>1613.81</v>
      </c>
      <c r="C71" s="99">
        <v>1143</v>
      </c>
      <c r="D71" s="97"/>
      <c r="E71" s="99">
        <v>1143</v>
      </c>
      <c r="F71" s="85">
        <f>E71/B71*100</f>
        <v>70.826181520749032</v>
      </c>
      <c r="G71" s="85">
        <f>E71/C71*100</f>
        <v>100</v>
      </c>
    </row>
    <row r="72" spans="1:7" s="81" customFormat="1" ht="13.2">
      <c r="A72" s="98" t="s">
        <v>112</v>
      </c>
      <c r="B72" s="99">
        <v>1171.1400000000001</v>
      </c>
      <c r="C72" s="100"/>
      <c r="D72" s="101"/>
      <c r="E72" s="99">
        <v>1143</v>
      </c>
      <c r="F72" s="85">
        <f>E72/B72*100</f>
        <v>97.597212971976006</v>
      </c>
      <c r="G72" s="102"/>
    </row>
    <row r="73" spans="1:7" s="81" customFormat="1" ht="13.2">
      <c r="A73" s="98" t="s">
        <v>113</v>
      </c>
      <c r="B73" s="99">
        <v>1171.1400000000001</v>
      </c>
      <c r="C73" s="100"/>
      <c r="D73" s="101"/>
      <c r="E73" s="99">
        <v>1143</v>
      </c>
      <c r="F73" s="85">
        <f>E73/B73*100</f>
        <v>97.597212971976006</v>
      </c>
      <c r="G73" s="102"/>
    </row>
    <row r="74" spans="1:7" s="81" customFormat="1" ht="13.2">
      <c r="A74" s="98" t="s">
        <v>114</v>
      </c>
      <c r="B74" s="103">
        <v>442.67</v>
      </c>
      <c r="C74" s="100"/>
      <c r="D74" s="101"/>
      <c r="E74" s="100">
        <v>0</v>
      </c>
      <c r="F74" s="85"/>
      <c r="G74" s="102"/>
    </row>
    <row r="75" spans="1:7" s="81" customFormat="1" ht="13.2">
      <c r="A75" s="98" t="s">
        <v>115</v>
      </c>
      <c r="B75" s="103">
        <v>442.67</v>
      </c>
      <c r="C75" s="100"/>
      <c r="D75" s="101"/>
      <c r="E75" s="100">
        <v>0</v>
      </c>
      <c r="F75" s="85"/>
      <c r="G75" s="102"/>
    </row>
    <row r="76" spans="1:7" s="81" customFormat="1" ht="13.2">
      <c r="A76" s="77" t="s">
        <v>116</v>
      </c>
      <c r="B76" s="78">
        <v>4799.38</v>
      </c>
      <c r="C76" s="105">
        <f>C77</f>
        <v>6147</v>
      </c>
      <c r="D76" s="106"/>
      <c r="E76" s="78">
        <v>6140.01</v>
      </c>
      <c r="F76" s="80">
        <f>E76/B76*100</f>
        <v>127.93339973079856</v>
      </c>
      <c r="G76" s="80">
        <f>E76/C76*100</f>
        <v>99.886285993167405</v>
      </c>
    </row>
    <row r="77" spans="1:7" s="81" customFormat="1" ht="13.2">
      <c r="A77" s="98" t="s">
        <v>117</v>
      </c>
      <c r="B77" s="99">
        <v>4799.38</v>
      </c>
      <c r="C77" s="107">
        <v>6147</v>
      </c>
      <c r="D77" s="106"/>
      <c r="E77" s="99">
        <v>6140.01</v>
      </c>
      <c r="F77" s="85">
        <f>E77/B77*100</f>
        <v>127.93339973079856</v>
      </c>
      <c r="G77" s="85">
        <f>E77/C77*100</f>
        <v>99.886285993167405</v>
      </c>
    </row>
    <row r="78" spans="1:7" s="81" customFormat="1" ht="13.2">
      <c r="A78" s="98" t="s">
        <v>118</v>
      </c>
      <c r="B78" s="99">
        <v>4148.4799999999996</v>
      </c>
      <c r="C78" s="100"/>
      <c r="D78" s="74"/>
      <c r="E78" s="99">
        <v>5546.6</v>
      </c>
      <c r="F78" s="85">
        <f>E78/B78*100</f>
        <v>133.70198241283558</v>
      </c>
      <c r="G78" s="102"/>
    </row>
    <row r="79" spans="1:7" s="81" customFormat="1" ht="13.2">
      <c r="A79" s="98" t="s">
        <v>119</v>
      </c>
      <c r="B79" s="100">
        <v>0</v>
      </c>
      <c r="C79" s="100"/>
      <c r="D79" s="74"/>
      <c r="E79" s="99">
        <v>2169.6</v>
      </c>
      <c r="F79" s="85"/>
      <c r="G79" s="102"/>
    </row>
    <row r="80" spans="1:7" s="81" customFormat="1" ht="13.2">
      <c r="A80" s="98" t="s">
        <v>120</v>
      </c>
      <c r="B80" s="99">
        <v>4148.4799999999996</v>
      </c>
      <c r="C80" s="100"/>
      <c r="D80" s="74"/>
      <c r="E80" s="99">
        <v>3377</v>
      </c>
      <c r="F80" s="85">
        <f>E80/B80*100</f>
        <v>81.40330916383833</v>
      </c>
      <c r="G80" s="102"/>
    </row>
    <row r="81" spans="1:7" s="81" customFormat="1" ht="13.8" customHeight="1">
      <c r="A81" s="98" t="s">
        <v>121</v>
      </c>
      <c r="B81" s="103">
        <v>650.9</v>
      </c>
      <c r="C81" s="100"/>
      <c r="D81" s="74"/>
      <c r="E81" s="103">
        <v>593.41</v>
      </c>
      <c r="F81" s="85">
        <f>E81/B81*100</f>
        <v>91.167614072822246</v>
      </c>
      <c r="G81" s="102"/>
    </row>
    <row r="82" spans="1:7" s="81" customFormat="1" ht="13.2">
      <c r="A82" s="98" t="s">
        <v>122</v>
      </c>
      <c r="B82" s="103">
        <v>650.9</v>
      </c>
      <c r="C82" s="100"/>
      <c r="D82" s="74"/>
      <c r="E82" s="103">
        <v>593.41</v>
      </c>
      <c r="F82" s="85">
        <f>E82/B82*100</f>
        <v>91.167614072822246</v>
      </c>
      <c r="G82" s="102"/>
    </row>
    <row r="83" spans="1:7" s="76" customFormat="1" ht="13.2">
      <c r="A83" s="72" t="s">
        <v>123</v>
      </c>
      <c r="B83" s="96">
        <v>796794.8</v>
      </c>
      <c r="C83" s="96">
        <f>C28+C76</f>
        <v>906438</v>
      </c>
      <c r="D83" s="79"/>
      <c r="E83" s="96">
        <v>978780.61</v>
      </c>
      <c r="F83" s="80">
        <f>E83/B83*100</f>
        <v>122.83973364284002</v>
      </c>
      <c r="G83" s="80">
        <f>E83/C83*100</f>
        <v>107.98097718762894</v>
      </c>
    </row>
  </sheetData>
  <mergeCells count="1"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B21" sqref="B21"/>
    </sheetView>
  </sheetViews>
  <sheetFormatPr defaultRowHeight="9"/>
  <cols>
    <col min="1" max="1" width="48.5546875" style="66" customWidth="1"/>
    <col min="2" max="2" width="31.109375" style="66" customWidth="1"/>
    <col min="3" max="3" width="26.33203125" style="66" customWidth="1"/>
    <col min="4" max="4" width="25.5546875" style="66" customWidth="1"/>
    <col min="5" max="5" width="29.88671875" style="66" customWidth="1"/>
    <col min="6" max="6" width="18.44140625" style="66" customWidth="1"/>
    <col min="7" max="7" width="18.88671875" style="66" customWidth="1"/>
    <col min="8" max="16384" width="8.88671875" style="66"/>
  </cols>
  <sheetData>
    <row r="2" spans="1:7" ht="13.2">
      <c r="A2" s="142" t="s">
        <v>124</v>
      </c>
      <c r="B2" s="142"/>
      <c r="C2" s="142"/>
      <c r="D2" s="142"/>
      <c r="E2" s="142"/>
      <c r="F2" s="142"/>
      <c r="G2" s="142"/>
    </row>
    <row r="3" spans="1:7" ht="9.6" thickBot="1"/>
    <row r="4" spans="1:7" s="71" customFormat="1" ht="10.8" thickBot="1">
      <c r="A4" s="67" t="s">
        <v>1</v>
      </c>
      <c r="B4" s="68" t="s">
        <v>40</v>
      </c>
      <c r="C4" s="68" t="s">
        <v>41</v>
      </c>
      <c r="D4" s="69" t="s">
        <v>42</v>
      </c>
      <c r="E4" s="68" t="s">
        <v>43</v>
      </c>
      <c r="F4" s="70" t="s">
        <v>44</v>
      </c>
      <c r="G4" s="70" t="s">
        <v>45</v>
      </c>
    </row>
    <row r="5" spans="1:7" s="76" customFormat="1" ht="13.2">
      <c r="A5" s="72" t="s">
        <v>0</v>
      </c>
      <c r="B5" s="73"/>
      <c r="C5" s="73"/>
      <c r="D5" s="74"/>
      <c r="E5" s="73"/>
      <c r="F5" s="73"/>
      <c r="G5" s="75"/>
    </row>
    <row r="6" spans="1:7" s="81" customFormat="1" ht="13.2">
      <c r="A6" s="108" t="s">
        <v>125</v>
      </c>
      <c r="B6" s="99">
        <f>B7+B8</f>
        <v>15165.73</v>
      </c>
      <c r="C6" s="99">
        <v>20616</v>
      </c>
      <c r="D6" s="97"/>
      <c r="E6" s="99">
        <v>19459.060000000001</v>
      </c>
      <c r="F6" s="85">
        <f>E6/B6*100</f>
        <v>128.30941866959259</v>
      </c>
      <c r="G6" s="109">
        <f>E6/C6*100</f>
        <v>94.388145129996133</v>
      </c>
    </row>
    <row r="7" spans="1:7" s="81" customFormat="1" ht="13.2">
      <c r="A7" s="108" t="s">
        <v>126</v>
      </c>
      <c r="B7" s="99">
        <v>12165.73</v>
      </c>
      <c r="C7" s="99">
        <v>20616</v>
      </c>
      <c r="D7" s="97"/>
      <c r="E7" s="99">
        <v>19459.060000000001</v>
      </c>
      <c r="F7" s="85">
        <f>E7/B7*100</f>
        <v>159.94979339505318</v>
      </c>
      <c r="G7" s="109">
        <f>E7/C7*100</f>
        <v>94.388145129996133</v>
      </c>
    </row>
    <row r="8" spans="1:7" s="81" customFormat="1" ht="13.2">
      <c r="A8" s="108" t="s">
        <v>127</v>
      </c>
      <c r="B8" s="99">
        <v>3000</v>
      </c>
      <c r="C8" s="110">
        <v>0</v>
      </c>
      <c r="D8" s="101"/>
      <c r="E8" s="100">
        <v>0</v>
      </c>
      <c r="F8" s="85"/>
      <c r="G8" s="109"/>
    </row>
    <row r="9" spans="1:7" s="81" customFormat="1" ht="13.2">
      <c r="A9" s="108" t="s">
        <v>128</v>
      </c>
      <c r="B9" s="99">
        <v>1051.4000000000001</v>
      </c>
      <c r="C9" s="85">
        <v>751</v>
      </c>
      <c r="D9" s="104"/>
      <c r="E9" s="99">
        <v>1379.22</v>
      </c>
      <c r="F9" s="85">
        <f t="shared" ref="F9:F16" si="0">E9/B9*100</f>
        <v>131.1793798744531</v>
      </c>
      <c r="G9" s="109">
        <f t="shared" ref="G9:G19" si="1">E9/C9*100</f>
        <v>183.65113182423437</v>
      </c>
    </row>
    <row r="10" spans="1:7" s="81" customFormat="1" ht="13.2">
      <c r="A10" s="108" t="s">
        <v>129</v>
      </c>
      <c r="B10" s="99">
        <v>1051.4000000000001</v>
      </c>
      <c r="C10" s="85">
        <v>751</v>
      </c>
      <c r="D10" s="104"/>
      <c r="E10" s="99">
        <v>1379.22</v>
      </c>
      <c r="F10" s="85">
        <f t="shared" si="0"/>
        <v>131.1793798744531</v>
      </c>
      <c r="G10" s="109">
        <f t="shared" si="1"/>
        <v>183.65113182423437</v>
      </c>
    </row>
    <row r="11" spans="1:7" s="81" customFormat="1" ht="13.2">
      <c r="A11" s="108" t="s">
        <v>130</v>
      </c>
      <c r="B11" s="99">
        <v>88121.23</v>
      </c>
      <c r="C11" s="99">
        <v>86780</v>
      </c>
      <c r="D11" s="97"/>
      <c r="E11" s="99">
        <v>91746.880000000005</v>
      </c>
      <c r="F11" s="85">
        <f t="shared" si="0"/>
        <v>104.11438878009307</v>
      </c>
      <c r="G11" s="109">
        <f t="shared" si="1"/>
        <v>105.72353076745796</v>
      </c>
    </row>
    <row r="12" spans="1:7" s="81" customFormat="1" ht="13.2">
      <c r="A12" s="108" t="s">
        <v>131</v>
      </c>
      <c r="B12" s="99">
        <v>4756.08</v>
      </c>
      <c r="C12" s="99">
        <v>8880</v>
      </c>
      <c r="D12" s="97"/>
      <c r="E12" s="99">
        <v>10732.4</v>
      </c>
      <c r="F12" s="85">
        <f t="shared" si="0"/>
        <v>225.65642293653596</v>
      </c>
      <c r="G12" s="109">
        <f t="shared" si="1"/>
        <v>120.86036036036036</v>
      </c>
    </row>
    <row r="13" spans="1:7" s="81" customFormat="1" ht="13.2">
      <c r="A13" s="108" t="s">
        <v>132</v>
      </c>
      <c r="B13" s="99">
        <v>83365.149999999994</v>
      </c>
      <c r="C13" s="99">
        <v>77900</v>
      </c>
      <c r="D13" s="97"/>
      <c r="E13" s="99">
        <v>81014.48</v>
      </c>
      <c r="F13" s="85">
        <f t="shared" si="0"/>
        <v>97.180272571932036</v>
      </c>
      <c r="G13" s="109">
        <f t="shared" si="1"/>
        <v>103.99804878048779</v>
      </c>
    </row>
    <row r="14" spans="1:7" s="81" customFormat="1" ht="13.2">
      <c r="A14" s="108" t="s">
        <v>133</v>
      </c>
      <c r="B14" s="99">
        <v>690578.45</v>
      </c>
      <c r="C14" s="99">
        <v>795560</v>
      </c>
      <c r="D14" s="97"/>
      <c r="E14" s="99">
        <v>867397.77</v>
      </c>
      <c r="F14" s="85">
        <f t="shared" si="0"/>
        <v>125.604523280447</v>
      </c>
      <c r="G14" s="109">
        <f t="shared" si="1"/>
        <v>109.02983684448691</v>
      </c>
    </row>
    <row r="15" spans="1:7" s="81" customFormat="1" ht="13.2">
      <c r="A15" s="108" t="s">
        <v>134</v>
      </c>
      <c r="B15" s="99">
        <v>5792.27</v>
      </c>
      <c r="C15" s="99">
        <v>7179</v>
      </c>
      <c r="D15" s="97"/>
      <c r="E15" s="99">
        <v>8406.49</v>
      </c>
      <c r="F15" s="85">
        <f t="shared" si="0"/>
        <v>145.13290989542958</v>
      </c>
      <c r="G15" s="109">
        <f t="shared" si="1"/>
        <v>117.09834238751915</v>
      </c>
    </row>
    <row r="16" spans="1:7" s="81" customFormat="1" ht="13.2">
      <c r="A16" s="108" t="s">
        <v>135</v>
      </c>
      <c r="B16" s="99">
        <v>684786.18</v>
      </c>
      <c r="C16" s="99">
        <v>786368</v>
      </c>
      <c r="D16" s="97"/>
      <c r="E16" s="99">
        <v>856977.96</v>
      </c>
      <c r="F16" s="85">
        <f t="shared" si="0"/>
        <v>125.1453351468045</v>
      </c>
      <c r="G16" s="109">
        <f t="shared" si="1"/>
        <v>108.97925144461627</v>
      </c>
    </row>
    <row r="17" spans="1:7" s="81" customFormat="1" ht="13.2">
      <c r="A17" s="108" t="s">
        <v>136</v>
      </c>
      <c r="B17" s="100">
        <v>0</v>
      </c>
      <c r="C17" s="99">
        <v>2013</v>
      </c>
      <c r="D17" s="97"/>
      <c r="E17" s="99">
        <v>2013.32</v>
      </c>
      <c r="F17" s="85"/>
      <c r="G17" s="109">
        <f t="shared" si="1"/>
        <v>100.01589667163438</v>
      </c>
    </row>
    <row r="18" spans="1:7" s="81" customFormat="1" ht="13.2">
      <c r="A18" s="108" t="s">
        <v>137</v>
      </c>
      <c r="B18" s="99">
        <v>2579.0300000000002</v>
      </c>
      <c r="C18" s="85">
        <v>220</v>
      </c>
      <c r="D18" s="104"/>
      <c r="E18" s="99">
        <v>1050.8499999999999</v>
      </c>
      <c r="F18" s="103">
        <v>40.75</v>
      </c>
      <c r="G18" s="109">
        <f t="shared" si="1"/>
        <v>477.65909090909088</v>
      </c>
    </row>
    <row r="19" spans="1:7" s="81" customFormat="1" ht="13.2">
      <c r="A19" s="108" t="s">
        <v>138</v>
      </c>
      <c r="B19" s="99">
        <v>2579.0300000000002</v>
      </c>
      <c r="C19" s="85">
        <v>220</v>
      </c>
      <c r="D19" s="104"/>
      <c r="E19" s="99">
        <v>1050.8499999999999</v>
      </c>
      <c r="F19" s="103">
        <v>40.75</v>
      </c>
      <c r="G19" s="109">
        <f t="shared" si="1"/>
        <v>477.65909090909088</v>
      </c>
    </row>
    <row r="20" spans="1:7" s="81" customFormat="1" ht="39.6">
      <c r="A20" s="108" t="s">
        <v>139</v>
      </c>
      <c r="B20" s="99">
        <v>1482.15</v>
      </c>
      <c r="C20" s="85">
        <v>100</v>
      </c>
      <c r="D20" s="104"/>
      <c r="E20" s="100">
        <v>0</v>
      </c>
      <c r="F20" s="100"/>
      <c r="G20" s="109"/>
    </row>
    <row r="21" spans="1:7" s="81" customFormat="1" ht="26.4">
      <c r="A21" s="108" t="s">
        <v>140</v>
      </c>
      <c r="B21" s="99">
        <v>1482.15</v>
      </c>
      <c r="C21" s="85">
        <v>100</v>
      </c>
      <c r="D21" s="104"/>
      <c r="E21" s="100">
        <v>0</v>
      </c>
      <c r="F21" s="100"/>
      <c r="G21" s="109"/>
    </row>
    <row r="22" spans="1:7" s="76" customFormat="1" ht="13.2">
      <c r="A22" s="72" t="s">
        <v>67</v>
      </c>
      <c r="B22" s="96">
        <f>B20+B18+B14+B11+B9+B6</f>
        <v>798977.99</v>
      </c>
      <c r="C22" s="96">
        <v>904027</v>
      </c>
      <c r="D22" s="79"/>
      <c r="E22" s="96">
        <v>981033.78</v>
      </c>
      <c r="F22" s="80">
        <f>E22/B22*100</f>
        <v>122.78608325618583</v>
      </c>
      <c r="G22" s="111">
        <f>E22/C22*100</f>
        <v>108.51819469993707</v>
      </c>
    </row>
    <row r="23" spans="1:7" s="81" customFormat="1" ht="13.2">
      <c r="A23" s="108" t="s">
        <v>125</v>
      </c>
      <c r="B23" s="99">
        <v>15165.73</v>
      </c>
      <c r="C23" s="99">
        <v>20616</v>
      </c>
      <c r="D23" s="97"/>
      <c r="E23" s="99">
        <v>19459.060000000001</v>
      </c>
      <c r="F23" s="85">
        <f>E23/B23*100</f>
        <v>128.30941866959259</v>
      </c>
      <c r="G23" s="109">
        <f>E23/C23*100</f>
        <v>94.388145129996133</v>
      </c>
    </row>
    <row r="24" spans="1:7" s="81" customFormat="1" ht="13.2">
      <c r="A24" s="108" t="s">
        <v>126</v>
      </c>
      <c r="B24" s="99">
        <v>12165.73</v>
      </c>
      <c r="C24" s="99">
        <v>20616</v>
      </c>
      <c r="D24" s="97"/>
      <c r="E24" s="99">
        <v>19459.060000000001</v>
      </c>
      <c r="F24" s="85">
        <f>E24/B24*100</f>
        <v>159.94979339505318</v>
      </c>
      <c r="G24" s="109">
        <f>E24/C24*100</f>
        <v>94.388145129996133</v>
      </c>
    </row>
    <row r="25" spans="1:7" s="81" customFormat="1" ht="13.2">
      <c r="A25" s="108" t="s">
        <v>127</v>
      </c>
      <c r="B25" s="99">
        <v>3000</v>
      </c>
      <c r="C25" s="110">
        <v>0</v>
      </c>
      <c r="D25" s="101"/>
      <c r="E25" s="100">
        <v>0</v>
      </c>
      <c r="F25" s="100"/>
      <c r="G25" s="109"/>
    </row>
    <row r="26" spans="1:7" s="81" customFormat="1" ht="13.2">
      <c r="A26" s="108" t="s">
        <v>128</v>
      </c>
      <c r="B26" s="103">
        <v>745.23</v>
      </c>
      <c r="C26" s="107">
        <v>1092</v>
      </c>
      <c r="D26" s="104"/>
      <c r="E26" s="103">
        <v>602.07000000000005</v>
      </c>
      <c r="F26" s="85">
        <f t="shared" ref="F26:F35" si="2">E26/B26*100</f>
        <v>80.789823276035591</v>
      </c>
      <c r="G26" s="109">
        <f t="shared" ref="G26:G39" si="3">E26/C26*100</f>
        <v>55.134615384615394</v>
      </c>
    </row>
    <row r="27" spans="1:7" s="81" customFormat="1" ht="13.2">
      <c r="A27" s="108" t="s">
        <v>141</v>
      </c>
      <c r="B27" s="103">
        <v>710.23</v>
      </c>
      <c r="C27" s="107">
        <v>751</v>
      </c>
      <c r="D27" s="104"/>
      <c r="E27" s="103">
        <v>260.91000000000003</v>
      </c>
      <c r="F27" s="85">
        <f t="shared" si="2"/>
        <v>36.735986933810175</v>
      </c>
      <c r="G27" s="109">
        <f t="shared" si="3"/>
        <v>34.74167776298269</v>
      </c>
    </row>
    <row r="28" spans="1:7" s="81" customFormat="1" ht="26.4">
      <c r="A28" s="108" t="s">
        <v>142</v>
      </c>
      <c r="B28" s="103">
        <v>35</v>
      </c>
      <c r="C28" s="110">
        <v>341</v>
      </c>
      <c r="D28" s="104"/>
      <c r="E28" s="103">
        <v>341.16</v>
      </c>
      <c r="F28" s="85">
        <f t="shared" si="2"/>
        <v>974.74285714285713</v>
      </c>
      <c r="G28" s="109">
        <f t="shared" si="3"/>
        <v>100.04692082111437</v>
      </c>
    </row>
    <row r="29" spans="1:7" s="81" customFormat="1" ht="13.2">
      <c r="A29" s="108" t="s">
        <v>130</v>
      </c>
      <c r="B29" s="99">
        <v>86410.05</v>
      </c>
      <c r="C29" s="99">
        <v>88684</v>
      </c>
      <c r="D29" s="97"/>
      <c r="E29" s="99">
        <v>90105.02</v>
      </c>
      <c r="F29" s="85">
        <f t="shared" si="2"/>
        <v>104.27608825593782</v>
      </c>
      <c r="G29" s="109">
        <f t="shared" si="3"/>
        <v>101.60234089576474</v>
      </c>
    </row>
    <row r="30" spans="1:7" s="81" customFormat="1" ht="26.4">
      <c r="A30" s="108" t="s">
        <v>143</v>
      </c>
      <c r="B30" s="99">
        <v>2852.11</v>
      </c>
      <c r="C30" s="99">
        <v>8880</v>
      </c>
      <c r="D30" s="97"/>
      <c r="E30" s="99">
        <v>7186.57</v>
      </c>
      <c r="F30" s="85">
        <f t="shared" si="2"/>
        <v>251.97380185196221</v>
      </c>
      <c r="G30" s="109">
        <f t="shared" si="3"/>
        <v>80.92984234234234</v>
      </c>
    </row>
    <row r="31" spans="1:7" s="81" customFormat="1" ht="13.2">
      <c r="A31" s="108" t="s">
        <v>132</v>
      </c>
      <c r="B31" s="99">
        <v>83365.149999999994</v>
      </c>
      <c r="C31" s="99">
        <v>77900</v>
      </c>
      <c r="D31" s="97"/>
      <c r="E31" s="99">
        <v>81014.48</v>
      </c>
      <c r="F31" s="85">
        <f t="shared" si="2"/>
        <v>97.180272571932036</v>
      </c>
      <c r="G31" s="109">
        <f t="shared" si="3"/>
        <v>103.99804878048779</v>
      </c>
    </row>
    <row r="32" spans="1:7" s="81" customFormat="1" ht="13.2">
      <c r="A32" s="108" t="s">
        <v>144</v>
      </c>
      <c r="B32" s="103">
        <v>192.79</v>
      </c>
      <c r="C32" s="99">
        <v>1904</v>
      </c>
      <c r="D32" s="97"/>
      <c r="E32" s="99">
        <v>1903.97</v>
      </c>
      <c r="F32" s="85">
        <f t="shared" si="2"/>
        <v>987.58753047357231</v>
      </c>
      <c r="G32" s="109">
        <f t="shared" si="3"/>
        <v>99.998424369747895</v>
      </c>
    </row>
    <row r="33" spans="1:7" s="81" customFormat="1" ht="13.2">
      <c r="A33" s="108" t="s">
        <v>133</v>
      </c>
      <c r="B33" s="99">
        <v>690578.45</v>
      </c>
      <c r="C33" s="99">
        <v>795560</v>
      </c>
      <c r="D33" s="97"/>
      <c r="E33" s="99">
        <v>867397.77</v>
      </c>
      <c r="F33" s="85">
        <f t="shared" si="2"/>
        <v>125.604523280447</v>
      </c>
      <c r="G33" s="109">
        <f t="shared" si="3"/>
        <v>109.02983684448691</v>
      </c>
    </row>
    <row r="34" spans="1:7" s="81" customFormat="1" ht="13.2">
      <c r="A34" s="108" t="s">
        <v>134</v>
      </c>
      <c r="B34" s="99">
        <v>5792.27</v>
      </c>
      <c r="C34" s="99">
        <v>7179</v>
      </c>
      <c r="D34" s="97"/>
      <c r="E34" s="99">
        <v>8406.49</v>
      </c>
      <c r="F34" s="85">
        <f t="shared" si="2"/>
        <v>145.13290989542958</v>
      </c>
      <c r="G34" s="109">
        <f t="shared" si="3"/>
        <v>117.09834238751915</v>
      </c>
    </row>
    <row r="35" spans="1:7" s="81" customFormat="1" ht="13.2">
      <c r="A35" s="108" t="s">
        <v>135</v>
      </c>
      <c r="B35" s="99">
        <v>684786.18</v>
      </c>
      <c r="C35" s="99">
        <v>786368</v>
      </c>
      <c r="D35" s="97"/>
      <c r="E35" s="99">
        <v>856977.96</v>
      </c>
      <c r="F35" s="85">
        <f t="shared" si="2"/>
        <v>125.1453351468045</v>
      </c>
      <c r="G35" s="109">
        <f t="shared" si="3"/>
        <v>108.97925144461627</v>
      </c>
    </row>
    <row r="36" spans="1:7" s="81" customFormat="1" ht="13.2">
      <c r="A36" s="108" t="s">
        <v>136</v>
      </c>
      <c r="B36" s="100"/>
      <c r="C36" s="99">
        <v>2013</v>
      </c>
      <c r="D36" s="97"/>
      <c r="E36" s="99">
        <v>2013.32</v>
      </c>
      <c r="F36" s="100"/>
      <c r="G36" s="109">
        <f t="shared" si="3"/>
        <v>100.01589667163438</v>
      </c>
    </row>
    <row r="37" spans="1:7" s="81" customFormat="1" ht="13.2">
      <c r="A37" s="108" t="s">
        <v>137</v>
      </c>
      <c r="B37" s="99">
        <v>2413.19</v>
      </c>
      <c r="C37" s="85">
        <v>386</v>
      </c>
      <c r="D37" s="104"/>
      <c r="E37" s="99">
        <v>1216.69</v>
      </c>
      <c r="F37" s="85">
        <f>E37/B37*100</f>
        <v>50.418325950298161</v>
      </c>
      <c r="G37" s="109">
        <f t="shared" si="3"/>
        <v>315.20466321243521</v>
      </c>
    </row>
    <row r="38" spans="1:7" s="81" customFormat="1" ht="13.2">
      <c r="A38" s="108" t="s">
        <v>138</v>
      </c>
      <c r="B38" s="99">
        <v>2413.19</v>
      </c>
      <c r="C38" s="85">
        <v>220</v>
      </c>
      <c r="D38" s="104"/>
      <c r="E38" s="99">
        <v>1050.8499999999999</v>
      </c>
      <c r="F38" s="85">
        <f>E38/B38*100</f>
        <v>43.546094588490746</v>
      </c>
      <c r="G38" s="109">
        <f t="shared" si="3"/>
        <v>477.65909090909088</v>
      </c>
    </row>
    <row r="39" spans="1:7" s="81" customFormat="1" ht="13.2">
      <c r="A39" s="108" t="s">
        <v>145</v>
      </c>
      <c r="B39" s="100">
        <v>0</v>
      </c>
      <c r="C39" s="85">
        <v>166</v>
      </c>
      <c r="D39" s="104"/>
      <c r="E39" s="103">
        <v>165.84</v>
      </c>
      <c r="F39" s="100"/>
      <c r="G39" s="109">
        <f t="shared" si="3"/>
        <v>99.903614457831324</v>
      </c>
    </row>
    <row r="40" spans="1:7" s="81" customFormat="1" ht="39.6">
      <c r="A40" s="108" t="s">
        <v>139</v>
      </c>
      <c r="B40" s="99">
        <v>1482.15</v>
      </c>
      <c r="C40" s="85">
        <v>100</v>
      </c>
      <c r="D40" s="104"/>
      <c r="E40" s="100">
        <v>0</v>
      </c>
      <c r="F40" s="100"/>
      <c r="G40" s="109"/>
    </row>
    <row r="41" spans="1:7" s="81" customFormat="1" ht="26.4">
      <c r="A41" s="108" t="s">
        <v>140</v>
      </c>
      <c r="B41" s="99">
        <v>1482.15</v>
      </c>
      <c r="C41" s="85">
        <v>100</v>
      </c>
      <c r="D41" s="104"/>
      <c r="E41" s="100">
        <v>0</v>
      </c>
      <c r="F41" s="100"/>
      <c r="G41" s="109"/>
    </row>
    <row r="42" spans="1:7" s="76" customFormat="1" ht="13.2">
      <c r="A42" s="72" t="s">
        <v>123</v>
      </c>
      <c r="B42" s="96">
        <v>796794.8</v>
      </c>
      <c r="C42" s="96">
        <v>906438</v>
      </c>
      <c r="D42" s="79"/>
      <c r="E42" s="96">
        <v>978780.61</v>
      </c>
      <c r="F42" s="80">
        <f>E42/B42*100</f>
        <v>122.83973364284002</v>
      </c>
      <c r="G42" s="111">
        <f>E42/C42*100</f>
        <v>107.98097718762894</v>
      </c>
    </row>
  </sheetData>
  <mergeCells count="1"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workbookViewId="0">
      <selection activeCell="C40" sqref="C40"/>
    </sheetView>
  </sheetViews>
  <sheetFormatPr defaultRowHeight="9"/>
  <cols>
    <col min="1" max="1" width="48.5546875" style="66" customWidth="1"/>
    <col min="2" max="2" width="31.109375" style="66" customWidth="1"/>
    <col min="3" max="3" width="26.33203125" style="66" customWidth="1"/>
    <col min="4" max="4" width="25.5546875" style="66" customWidth="1"/>
    <col min="5" max="5" width="29.88671875" style="66" customWidth="1"/>
    <col min="6" max="6" width="18.44140625" style="66" customWidth="1"/>
    <col min="7" max="7" width="18.88671875" style="66" customWidth="1"/>
    <col min="8" max="16384" width="8.88671875" style="66"/>
  </cols>
  <sheetData>
    <row r="2" spans="1:7" ht="11.4">
      <c r="A2" s="140" t="s">
        <v>146</v>
      </c>
      <c r="B2" s="141"/>
      <c r="C2" s="141"/>
      <c r="D2" s="141"/>
      <c r="E2" s="141"/>
      <c r="F2" s="141"/>
      <c r="G2" s="141"/>
    </row>
    <row r="3" spans="1:7" ht="9.6" thickBot="1"/>
    <row r="4" spans="1:7" s="71" customFormat="1" ht="10.8" thickBot="1">
      <c r="A4" s="67" t="s">
        <v>1</v>
      </c>
      <c r="B4" s="68" t="s">
        <v>40</v>
      </c>
      <c r="C4" s="68" t="s">
        <v>41</v>
      </c>
      <c r="D4" s="69" t="s">
        <v>42</v>
      </c>
      <c r="E4" s="67" t="s">
        <v>43</v>
      </c>
      <c r="F4" s="70" t="s">
        <v>44</v>
      </c>
      <c r="G4" s="70" t="s">
        <v>45</v>
      </c>
    </row>
    <row r="5" spans="1:7" s="76" customFormat="1" ht="13.2">
      <c r="A5" s="112" t="s">
        <v>0</v>
      </c>
      <c r="B5" s="73"/>
      <c r="C5" s="73"/>
      <c r="D5" s="74"/>
      <c r="E5" s="73"/>
      <c r="F5" s="113"/>
      <c r="G5" s="114"/>
    </row>
    <row r="6" spans="1:7" s="81" customFormat="1" ht="13.2">
      <c r="A6" s="115" t="s">
        <v>147</v>
      </c>
      <c r="B6" s="78">
        <v>796794.8</v>
      </c>
      <c r="C6" s="78">
        <v>906438</v>
      </c>
      <c r="D6" s="79"/>
      <c r="E6" s="78">
        <v>978780.61</v>
      </c>
      <c r="F6" s="116">
        <f>E6/B6*100</f>
        <v>122.83973364284002</v>
      </c>
      <c r="G6" s="117">
        <f>E6/C6*100</f>
        <v>107.98097718762894</v>
      </c>
    </row>
    <row r="7" spans="1:7" s="81" customFormat="1" ht="13.2">
      <c r="A7" s="118" t="s">
        <v>148</v>
      </c>
      <c r="B7" s="99">
        <v>796076.11</v>
      </c>
      <c r="C7" s="99">
        <v>905338</v>
      </c>
      <c r="D7" s="97"/>
      <c r="E7" s="99">
        <v>977680.61</v>
      </c>
      <c r="F7" s="119">
        <f>E7/B7*100</f>
        <v>122.81245445237643</v>
      </c>
      <c r="G7" s="120">
        <f>E7/C7*100</f>
        <v>107.99067420123755</v>
      </c>
    </row>
    <row r="8" spans="1:7" s="81" customFormat="1" ht="26.4">
      <c r="A8" s="118" t="s">
        <v>149</v>
      </c>
      <c r="B8" s="103">
        <v>718.69</v>
      </c>
      <c r="C8" s="99">
        <v>1100</v>
      </c>
      <c r="D8" s="97"/>
      <c r="E8" s="99">
        <v>1100</v>
      </c>
      <c r="F8" s="119">
        <f>E8/B8*100</f>
        <v>153.05625513086309</v>
      </c>
      <c r="G8" s="120">
        <f>E8/C8*100</f>
        <v>100</v>
      </c>
    </row>
    <row r="9" spans="1:7" s="76" customFormat="1" ht="13.2">
      <c r="A9" s="72" t="s">
        <v>123</v>
      </c>
      <c r="B9" s="96">
        <v>796794.8</v>
      </c>
      <c r="C9" s="96">
        <v>906438</v>
      </c>
      <c r="D9" s="79"/>
      <c r="E9" s="96">
        <v>978780.61</v>
      </c>
      <c r="F9" s="116">
        <f>E9/B9*100</f>
        <v>122.83973364284002</v>
      </c>
      <c r="G9" s="117">
        <f>E9/C9*100</f>
        <v>107.98097718762894</v>
      </c>
    </row>
  </sheetData>
  <mergeCells count="1">
    <mergeCell ref="A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0"/>
  <sheetViews>
    <sheetView workbookViewId="0">
      <selection activeCell="A20" sqref="A20"/>
    </sheetView>
  </sheetViews>
  <sheetFormatPr defaultRowHeight="9"/>
  <cols>
    <col min="1" max="1" width="81.33203125" style="66" customWidth="1"/>
    <col min="2" max="2" width="32" style="66" customWidth="1"/>
    <col min="3" max="3" width="22.21875" style="66" customWidth="1"/>
    <col min="4" max="4" width="27.44140625" style="66" customWidth="1"/>
    <col min="5" max="5" width="25.21875" style="66" customWidth="1"/>
    <col min="6" max="16384" width="8.88671875" style="66"/>
  </cols>
  <sheetData>
    <row r="2" spans="1:5" ht="13.2">
      <c r="A2" s="142" t="s">
        <v>150</v>
      </c>
      <c r="B2" s="142"/>
      <c r="C2" s="142"/>
      <c r="D2" s="142"/>
      <c r="E2" s="142"/>
    </row>
    <row r="3" spans="1:5" ht="6" customHeight="1">
      <c r="A3" s="121"/>
      <c r="B3" s="121"/>
      <c r="C3" s="121"/>
      <c r="D3" s="121"/>
      <c r="E3" s="121"/>
    </row>
    <row r="4" spans="1:5" ht="13.2">
      <c r="A4" s="142" t="s">
        <v>151</v>
      </c>
      <c r="B4" s="142"/>
      <c r="C4" s="142"/>
      <c r="D4" s="142"/>
      <c r="E4" s="142"/>
    </row>
    <row r="6" spans="1:5" ht="9.6" thickBot="1"/>
    <row r="7" spans="1:5" s="71" customFormat="1" ht="10.8" thickBot="1">
      <c r="A7" s="67" t="s">
        <v>1</v>
      </c>
      <c r="B7" s="67" t="s">
        <v>152</v>
      </c>
      <c r="C7" s="69" t="s">
        <v>153</v>
      </c>
      <c r="D7" s="67" t="s">
        <v>154</v>
      </c>
      <c r="E7" s="67" t="s">
        <v>155</v>
      </c>
    </row>
    <row r="8" spans="1:5" s="81" customFormat="1" ht="13.2">
      <c r="A8" s="77" t="s">
        <v>156</v>
      </c>
      <c r="B8" s="122">
        <f>B23+B30+B86+B131</f>
        <v>906438</v>
      </c>
      <c r="C8" s="79"/>
      <c r="D8" s="78">
        <v>978780.61</v>
      </c>
      <c r="E8" s="80">
        <f t="shared" ref="E8:E21" si="0">D8/B8*100</f>
        <v>107.98097718762894</v>
      </c>
    </row>
    <row r="9" spans="1:5" s="81" customFormat="1" ht="13.2">
      <c r="A9" s="77" t="s">
        <v>157</v>
      </c>
      <c r="B9" s="78">
        <f>B10+B11+B12+B13+B14+B15+B16+B17+B18+B19+B20+B21+B22</f>
        <v>906438</v>
      </c>
      <c r="C9" s="79"/>
      <c r="D9" s="78">
        <v>978780.61</v>
      </c>
      <c r="E9" s="80">
        <f t="shared" si="0"/>
        <v>107.98097718762894</v>
      </c>
    </row>
    <row r="10" spans="1:5" s="81" customFormat="1" ht="13.2">
      <c r="A10" s="108" t="s">
        <v>158</v>
      </c>
      <c r="B10" s="99">
        <v>20616</v>
      </c>
      <c r="C10" s="97"/>
      <c r="D10" s="99">
        <v>19459.060000000001</v>
      </c>
      <c r="E10" s="85">
        <f t="shared" si="0"/>
        <v>94.388145129996133</v>
      </c>
    </row>
    <row r="11" spans="1:5" s="81" customFormat="1" ht="13.2">
      <c r="A11" s="108" t="s">
        <v>159</v>
      </c>
      <c r="B11" s="103">
        <v>751</v>
      </c>
      <c r="C11" s="104"/>
      <c r="D11" s="103">
        <v>260.91000000000003</v>
      </c>
      <c r="E11" s="85">
        <f t="shared" si="0"/>
        <v>34.74167776298269</v>
      </c>
    </row>
    <row r="12" spans="1:5" s="81" customFormat="1" ht="13.2">
      <c r="A12" s="108" t="s">
        <v>160</v>
      </c>
      <c r="B12" s="103">
        <v>341</v>
      </c>
      <c r="C12" s="104"/>
      <c r="D12" s="103">
        <v>341.16</v>
      </c>
      <c r="E12" s="85">
        <f t="shared" si="0"/>
        <v>100.04692082111437</v>
      </c>
    </row>
    <row r="13" spans="1:5" s="81" customFormat="1" ht="13.2">
      <c r="A13" s="108" t="s">
        <v>161</v>
      </c>
      <c r="B13" s="99">
        <v>8880</v>
      </c>
      <c r="C13" s="97"/>
      <c r="D13" s="99">
        <v>7186.57</v>
      </c>
      <c r="E13" s="85">
        <f t="shared" si="0"/>
        <v>80.92984234234234</v>
      </c>
    </row>
    <row r="14" spans="1:5" s="81" customFormat="1" ht="13.2">
      <c r="A14" s="108" t="s">
        <v>162</v>
      </c>
      <c r="B14" s="99">
        <v>77900</v>
      </c>
      <c r="C14" s="97"/>
      <c r="D14" s="99">
        <v>81014.48</v>
      </c>
      <c r="E14" s="85">
        <f t="shared" si="0"/>
        <v>103.99804878048779</v>
      </c>
    </row>
    <row r="15" spans="1:5" s="81" customFormat="1" ht="13.2">
      <c r="A15" s="108" t="s">
        <v>163</v>
      </c>
      <c r="B15" s="99">
        <v>1904</v>
      </c>
      <c r="C15" s="97"/>
      <c r="D15" s="99">
        <v>1903.97</v>
      </c>
      <c r="E15" s="85">
        <f t="shared" si="0"/>
        <v>99.998424369747895</v>
      </c>
    </row>
    <row r="16" spans="1:5" s="81" customFormat="1" ht="13.2">
      <c r="A16" s="108" t="s">
        <v>164</v>
      </c>
      <c r="B16" s="99">
        <v>1475</v>
      </c>
      <c r="C16" s="97"/>
      <c r="D16" s="99">
        <v>1418.08</v>
      </c>
      <c r="E16" s="85">
        <f t="shared" si="0"/>
        <v>96.141016949152529</v>
      </c>
    </row>
    <row r="17" spans="1:5" s="81" customFormat="1" ht="13.2">
      <c r="A17" s="108" t="s">
        <v>165</v>
      </c>
      <c r="B17" s="99">
        <v>5704</v>
      </c>
      <c r="C17" s="97"/>
      <c r="D17" s="99">
        <v>6988.41</v>
      </c>
      <c r="E17" s="85">
        <f t="shared" si="0"/>
        <v>122.51770687237027</v>
      </c>
    </row>
    <row r="18" spans="1:5" s="81" customFormat="1" ht="13.2">
      <c r="A18" s="108" t="s">
        <v>166</v>
      </c>
      <c r="B18" s="99">
        <v>786368</v>
      </c>
      <c r="C18" s="97"/>
      <c r="D18" s="99">
        <v>856977.96</v>
      </c>
      <c r="E18" s="85">
        <f t="shared" si="0"/>
        <v>108.97925144461627</v>
      </c>
    </row>
    <row r="19" spans="1:5" s="81" customFormat="1" ht="13.2">
      <c r="A19" s="108" t="s">
        <v>167</v>
      </c>
      <c r="B19" s="99">
        <v>2013</v>
      </c>
      <c r="C19" s="97"/>
      <c r="D19" s="99">
        <v>2013.32</v>
      </c>
      <c r="E19" s="85">
        <f t="shared" si="0"/>
        <v>100.01589667163438</v>
      </c>
    </row>
    <row r="20" spans="1:5" s="81" customFormat="1" ht="13.2">
      <c r="A20" s="108" t="s">
        <v>168</v>
      </c>
      <c r="B20" s="85">
        <v>220</v>
      </c>
      <c r="C20" s="104"/>
      <c r="D20" s="99">
        <v>1050.8499999999999</v>
      </c>
      <c r="E20" s="85">
        <f t="shared" si="0"/>
        <v>477.65909090909088</v>
      </c>
    </row>
    <row r="21" spans="1:5" s="81" customFormat="1" ht="13.2">
      <c r="A21" s="108" t="s">
        <v>169</v>
      </c>
      <c r="B21" s="85">
        <v>166</v>
      </c>
      <c r="C21" s="104"/>
      <c r="D21" s="103">
        <v>165.84</v>
      </c>
      <c r="E21" s="85">
        <f t="shared" si="0"/>
        <v>99.903614457831324</v>
      </c>
    </row>
    <row r="22" spans="1:5" s="81" customFormat="1" ht="13.2">
      <c r="A22" s="108" t="s">
        <v>170</v>
      </c>
      <c r="B22" s="85">
        <v>100</v>
      </c>
      <c r="C22" s="104"/>
      <c r="D22" s="100">
        <v>0</v>
      </c>
      <c r="E22" s="100"/>
    </row>
    <row r="23" spans="1:5" s="81" customFormat="1" ht="20.399999999999999" customHeight="1">
      <c r="A23" s="123" t="s">
        <v>171</v>
      </c>
      <c r="B23" s="78">
        <v>1100</v>
      </c>
      <c r="C23" s="79"/>
      <c r="D23" s="78">
        <v>1100</v>
      </c>
      <c r="E23" s="80">
        <f>D23/B23*100</f>
        <v>100</v>
      </c>
    </row>
    <row r="24" spans="1:5" s="76" customFormat="1" ht="13.2">
      <c r="A24" s="73" t="s">
        <v>172</v>
      </c>
      <c r="B24" s="96">
        <v>1100</v>
      </c>
      <c r="C24" s="79"/>
      <c r="D24" s="96">
        <v>1100</v>
      </c>
      <c r="E24" s="80">
        <f>D24/B24*100</f>
        <v>100</v>
      </c>
    </row>
    <row r="25" spans="1:5" s="81" customFormat="1" ht="13.2">
      <c r="A25" s="100" t="s">
        <v>158</v>
      </c>
      <c r="B25" s="99">
        <v>1100</v>
      </c>
      <c r="C25" s="97"/>
      <c r="D25" s="99">
        <v>1100</v>
      </c>
      <c r="E25" s="85">
        <f>D25/B25*100</f>
        <v>100</v>
      </c>
    </row>
    <row r="26" spans="1:5" s="81" customFormat="1" ht="13.2">
      <c r="A26" s="124" t="s">
        <v>78</v>
      </c>
      <c r="B26" s="99">
        <v>1100</v>
      </c>
      <c r="C26" s="97"/>
      <c r="D26" s="99">
        <v>1100</v>
      </c>
      <c r="E26" s="85">
        <f>D26/B26*100</f>
        <v>100</v>
      </c>
    </row>
    <row r="27" spans="1:5" s="81" customFormat="1" ht="13.2">
      <c r="A27" s="125" t="s">
        <v>80</v>
      </c>
      <c r="B27" s="100"/>
      <c r="C27" s="101"/>
      <c r="D27" s="85">
        <v>399.5</v>
      </c>
      <c r="E27" s="100"/>
    </row>
    <row r="28" spans="1:5" s="81" customFormat="1" ht="13.2">
      <c r="A28" s="125" t="s">
        <v>86</v>
      </c>
      <c r="B28" s="100"/>
      <c r="C28" s="101"/>
      <c r="D28" s="103">
        <v>498.22</v>
      </c>
      <c r="E28" s="100"/>
    </row>
    <row r="29" spans="1:5" s="81" customFormat="1" ht="13.2">
      <c r="A29" s="125" t="s">
        <v>89</v>
      </c>
      <c r="B29" s="100"/>
      <c r="C29" s="101"/>
      <c r="D29" s="103">
        <v>202.28</v>
      </c>
      <c r="E29" s="100"/>
    </row>
    <row r="30" spans="1:5" s="81" customFormat="1" ht="13.2">
      <c r="A30" s="123" t="s">
        <v>173</v>
      </c>
      <c r="B30" s="78">
        <f>B31</f>
        <v>867610</v>
      </c>
      <c r="C30" s="79"/>
      <c r="D30" s="78">
        <v>940208.33</v>
      </c>
      <c r="E30" s="80">
        <f>D30/B30*100</f>
        <v>108.3676225493021</v>
      </c>
    </row>
    <row r="31" spans="1:5" s="76" customFormat="1" ht="13.2">
      <c r="A31" s="73" t="s">
        <v>174</v>
      </c>
      <c r="B31" s="96">
        <f>B32+B36+B39+B43+B69+B72+B80+B84</f>
        <v>867610</v>
      </c>
      <c r="C31" s="79"/>
      <c r="D31" s="96">
        <v>940208.33</v>
      </c>
      <c r="E31" s="80">
        <f>D31/B31*100</f>
        <v>108.3676225493021</v>
      </c>
    </row>
    <row r="32" spans="1:5" s="81" customFormat="1" ht="13.2">
      <c r="A32" s="100" t="s">
        <v>158</v>
      </c>
      <c r="B32" s="99">
        <v>2100</v>
      </c>
      <c r="C32" s="97"/>
      <c r="D32" s="99">
        <v>2100</v>
      </c>
      <c r="E32" s="85">
        <f>D32/B32*100</f>
        <v>100</v>
      </c>
    </row>
    <row r="33" spans="1:5" s="81" customFormat="1" ht="13.2">
      <c r="A33" s="124" t="s">
        <v>78</v>
      </c>
      <c r="B33" s="99">
        <v>2100</v>
      </c>
      <c r="C33" s="97"/>
      <c r="D33" s="99">
        <v>2100</v>
      </c>
      <c r="E33" s="85">
        <f>D33/B33*100</f>
        <v>100</v>
      </c>
    </row>
    <row r="34" spans="1:5" s="81" customFormat="1" ht="13.2">
      <c r="A34" s="125" t="s">
        <v>86</v>
      </c>
      <c r="B34" s="100"/>
      <c r="C34" s="101"/>
      <c r="D34" s="85">
        <v>320</v>
      </c>
      <c r="E34" s="100"/>
    </row>
    <row r="35" spans="1:5" s="81" customFormat="1" ht="13.2">
      <c r="A35" s="125" t="s">
        <v>93</v>
      </c>
      <c r="B35" s="100"/>
      <c r="C35" s="101"/>
      <c r="D35" s="99">
        <v>1780</v>
      </c>
      <c r="E35" s="100"/>
    </row>
    <row r="36" spans="1:5" s="81" customFormat="1" ht="13.2">
      <c r="A36" s="100" t="s">
        <v>175</v>
      </c>
      <c r="B36" s="85">
        <v>501</v>
      </c>
      <c r="C36" s="104"/>
      <c r="D36" s="103">
        <v>10.91</v>
      </c>
      <c r="E36" s="85">
        <f>D36/B36*100</f>
        <v>2.1776447105788423</v>
      </c>
    </row>
    <row r="37" spans="1:5" s="81" customFormat="1" ht="13.2">
      <c r="A37" s="124" t="s">
        <v>78</v>
      </c>
      <c r="B37" s="85">
        <v>501</v>
      </c>
      <c r="C37" s="104"/>
      <c r="D37" s="103">
        <v>10.91</v>
      </c>
      <c r="E37" s="85">
        <f>D37/B37*100</f>
        <v>2.1776447105788423</v>
      </c>
    </row>
    <row r="38" spans="1:5" s="81" customFormat="1" ht="13.2">
      <c r="A38" s="125" t="s">
        <v>106</v>
      </c>
      <c r="B38" s="100"/>
      <c r="C38" s="101"/>
      <c r="D38" s="103">
        <v>10.91</v>
      </c>
      <c r="E38" s="100"/>
    </row>
    <row r="39" spans="1:5" s="81" customFormat="1" ht="13.2">
      <c r="A39" s="100" t="s">
        <v>176</v>
      </c>
      <c r="B39" s="99">
        <v>4880</v>
      </c>
      <c r="C39" s="97"/>
      <c r="D39" s="99">
        <v>3506.57</v>
      </c>
      <c r="E39" s="85">
        <f>D39/B39*100</f>
        <v>71.85594262295082</v>
      </c>
    </row>
    <row r="40" spans="1:5" s="81" customFormat="1" ht="13.2">
      <c r="A40" s="124" t="s">
        <v>78</v>
      </c>
      <c r="B40" s="99">
        <v>4880</v>
      </c>
      <c r="C40" s="97"/>
      <c r="D40" s="99">
        <v>3506.57</v>
      </c>
      <c r="E40" s="85">
        <f>D40/B40*100</f>
        <v>71.85594262295082</v>
      </c>
    </row>
    <row r="41" spans="1:5" s="81" customFormat="1" ht="13.2">
      <c r="A41" s="125" t="s">
        <v>80</v>
      </c>
      <c r="B41" s="100"/>
      <c r="C41" s="101"/>
      <c r="D41" s="85">
        <v>60.4</v>
      </c>
      <c r="E41" s="100"/>
    </row>
    <row r="42" spans="1:5" s="81" customFormat="1" ht="13.2">
      <c r="A42" s="125" t="s">
        <v>86</v>
      </c>
      <c r="B42" s="100"/>
      <c r="C42" s="101"/>
      <c r="D42" s="99">
        <v>3446.17</v>
      </c>
      <c r="E42" s="100"/>
    </row>
    <row r="43" spans="1:5" s="81" customFormat="1" ht="13.2">
      <c r="A43" s="100" t="s">
        <v>162</v>
      </c>
      <c r="B43" s="99">
        <v>75400</v>
      </c>
      <c r="C43" s="97"/>
      <c r="D43" s="99">
        <v>78514.48</v>
      </c>
      <c r="E43" s="85">
        <f>D43/B43*100</f>
        <v>104.13061007957558</v>
      </c>
    </row>
    <row r="44" spans="1:5" s="81" customFormat="1" ht="13.2">
      <c r="A44" s="124" t="s">
        <v>78</v>
      </c>
      <c r="B44" s="99">
        <v>75200</v>
      </c>
      <c r="C44" s="97"/>
      <c r="D44" s="99">
        <v>78302.38</v>
      </c>
      <c r="E44" s="85">
        <f>D44/B44*100</f>
        <v>104.12550531914894</v>
      </c>
    </row>
    <row r="45" spans="1:5" s="81" customFormat="1" ht="13.2">
      <c r="A45" s="125" t="s">
        <v>80</v>
      </c>
      <c r="B45" s="100"/>
      <c r="C45" s="101"/>
      <c r="D45" s="99">
        <v>3422.69</v>
      </c>
      <c r="E45" s="100"/>
    </row>
    <row r="46" spans="1:5" s="81" customFormat="1" ht="13.2">
      <c r="A46" s="125" t="s">
        <v>81</v>
      </c>
      <c r="B46" s="100"/>
      <c r="C46" s="101"/>
      <c r="D46" s="99">
        <v>21287.57</v>
      </c>
      <c r="E46" s="100"/>
    </row>
    <row r="47" spans="1:5" s="81" customFormat="1" ht="13.2">
      <c r="A47" s="125" t="s">
        <v>82</v>
      </c>
      <c r="B47" s="100"/>
      <c r="C47" s="101"/>
      <c r="D47" s="85">
        <v>882</v>
      </c>
      <c r="E47" s="100"/>
    </row>
    <row r="48" spans="1:5" s="81" customFormat="1" ht="13.2">
      <c r="A48" s="125" t="s">
        <v>83</v>
      </c>
      <c r="B48" s="100"/>
      <c r="C48" s="101"/>
      <c r="D48" s="85">
        <v>333.5</v>
      </c>
      <c r="E48" s="100"/>
    </row>
    <row r="49" spans="1:5" s="81" customFormat="1" ht="13.2">
      <c r="A49" s="125" t="s">
        <v>85</v>
      </c>
      <c r="B49" s="100"/>
      <c r="C49" s="101"/>
      <c r="D49" s="99">
        <v>3937.22</v>
      </c>
      <c r="E49" s="100"/>
    </row>
    <row r="50" spans="1:5" s="81" customFormat="1" ht="13.2">
      <c r="A50" s="125" t="s">
        <v>86</v>
      </c>
      <c r="B50" s="100"/>
      <c r="C50" s="101"/>
      <c r="D50" s="99">
        <v>4868.6400000000003</v>
      </c>
      <c r="E50" s="100"/>
    </row>
    <row r="51" spans="1:5" s="81" customFormat="1" ht="13.2">
      <c r="A51" s="125" t="s">
        <v>87</v>
      </c>
      <c r="B51" s="100"/>
      <c r="C51" s="101"/>
      <c r="D51" s="99">
        <v>10075.049999999999</v>
      </c>
      <c r="E51" s="100"/>
    </row>
    <row r="52" spans="1:5" s="81" customFormat="1" ht="13.2">
      <c r="A52" s="125" t="s">
        <v>88</v>
      </c>
      <c r="B52" s="100"/>
      <c r="C52" s="101"/>
      <c r="D52" s="99">
        <v>2162.23</v>
      </c>
      <c r="E52" s="100"/>
    </row>
    <row r="53" spans="1:5" s="81" customFormat="1" ht="13.2">
      <c r="A53" s="125" t="s">
        <v>89</v>
      </c>
      <c r="B53" s="100"/>
      <c r="C53" s="101"/>
      <c r="D53" s="99">
        <v>1009.48</v>
      </c>
      <c r="E53" s="100"/>
    </row>
    <row r="54" spans="1:5" s="81" customFormat="1" ht="13.2">
      <c r="A54" s="125" t="s">
        <v>90</v>
      </c>
      <c r="B54" s="100"/>
      <c r="C54" s="101"/>
      <c r="D54" s="85">
        <v>63.6</v>
      </c>
      <c r="E54" s="100"/>
    </row>
    <row r="55" spans="1:5" s="81" customFormat="1" ht="13.2">
      <c r="A55" s="125" t="s">
        <v>92</v>
      </c>
      <c r="B55" s="100"/>
      <c r="C55" s="101"/>
      <c r="D55" s="99">
        <v>1541.37</v>
      </c>
      <c r="E55" s="100"/>
    </row>
    <row r="56" spans="1:5" s="81" customFormat="1" ht="13.2">
      <c r="A56" s="125" t="s">
        <v>93</v>
      </c>
      <c r="B56" s="100"/>
      <c r="C56" s="101"/>
      <c r="D56" s="99">
        <v>5626.78</v>
      </c>
      <c r="E56" s="100"/>
    </row>
    <row r="57" spans="1:5" s="81" customFormat="1" ht="13.2">
      <c r="A57" s="125" t="s">
        <v>94</v>
      </c>
      <c r="B57" s="100"/>
      <c r="C57" s="101"/>
      <c r="D57" s="85">
        <v>860</v>
      </c>
      <c r="E57" s="100"/>
    </row>
    <row r="58" spans="1:5" s="81" customFormat="1" ht="13.2">
      <c r="A58" s="125" t="s">
        <v>95</v>
      </c>
      <c r="B58" s="100"/>
      <c r="C58" s="101"/>
      <c r="D58" s="99">
        <v>6233.74</v>
      </c>
      <c r="E58" s="100"/>
    </row>
    <row r="59" spans="1:5" s="81" customFormat="1" ht="13.2">
      <c r="A59" s="125" t="s">
        <v>96</v>
      </c>
      <c r="B59" s="100"/>
      <c r="C59" s="101"/>
      <c r="D59" s="99">
        <v>9188.82</v>
      </c>
      <c r="E59" s="100"/>
    </row>
    <row r="60" spans="1:5" s="81" customFormat="1" ht="13.2">
      <c r="A60" s="125" t="s">
        <v>97</v>
      </c>
      <c r="B60" s="100"/>
      <c r="C60" s="101"/>
      <c r="D60" s="99">
        <v>1985.7</v>
      </c>
      <c r="E60" s="100"/>
    </row>
    <row r="61" spans="1:5" s="81" customFormat="1" ht="13.2">
      <c r="A61" s="125" t="s">
        <v>99</v>
      </c>
      <c r="B61" s="100"/>
      <c r="C61" s="101"/>
      <c r="D61" s="99">
        <v>2852.3</v>
      </c>
      <c r="E61" s="100"/>
    </row>
    <row r="62" spans="1:5" s="81" customFormat="1" ht="13.2">
      <c r="A62" s="125" t="s">
        <v>100</v>
      </c>
      <c r="B62" s="100"/>
      <c r="C62" s="101"/>
      <c r="D62" s="99">
        <v>1494.14</v>
      </c>
      <c r="E62" s="100"/>
    </row>
    <row r="63" spans="1:5" s="81" customFormat="1" ht="13.2">
      <c r="A63" s="125" t="s">
        <v>102</v>
      </c>
      <c r="B63" s="100"/>
      <c r="C63" s="101"/>
      <c r="D63" s="103">
        <v>125.92</v>
      </c>
      <c r="E63" s="100"/>
    </row>
    <row r="64" spans="1:5" s="81" customFormat="1" ht="13.2">
      <c r="A64" s="125" t="s">
        <v>103</v>
      </c>
      <c r="B64" s="100"/>
      <c r="C64" s="101"/>
      <c r="D64" s="85">
        <v>35</v>
      </c>
      <c r="E64" s="100"/>
    </row>
    <row r="65" spans="1:5" s="81" customFormat="1" ht="13.2">
      <c r="A65" s="125" t="s">
        <v>104</v>
      </c>
      <c r="B65" s="100"/>
      <c r="C65" s="101"/>
      <c r="D65" s="103">
        <v>151.97999999999999</v>
      </c>
      <c r="E65" s="100"/>
    </row>
    <row r="66" spans="1:5" s="81" customFormat="1" ht="13.2">
      <c r="A66" s="125" t="s">
        <v>106</v>
      </c>
      <c r="B66" s="100"/>
      <c r="C66" s="101"/>
      <c r="D66" s="103">
        <v>164.65</v>
      </c>
      <c r="E66" s="100"/>
    </row>
    <row r="67" spans="1:5" s="81" customFormat="1" ht="13.2">
      <c r="A67" s="124" t="s">
        <v>107</v>
      </c>
      <c r="B67" s="85">
        <v>200</v>
      </c>
      <c r="C67" s="104"/>
      <c r="D67" s="85">
        <v>212.1</v>
      </c>
      <c r="E67" s="85">
        <f>D67/B67*100</f>
        <v>106.05</v>
      </c>
    </row>
    <row r="68" spans="1:5" s="81" customFormat="1" ht="13.2">
      <c r="A68" s="125" t="s">
        <v>109</v>
      </c>
      <c r="B68" s="100"/>
      <c r="C68" s="101"/>
      <c r="D68" s="85">
        <v>212.1</v>
      </c>
      <c r="E68" s="100"/>
    </row>
    <row r="69" spans="1:5" s="81" customFormat="1" ht="13.2">
      <c r="A69" s="100" t="s">
        <v>177</v>
      </c>
      <c r="B69" s="99">
        <v>1904</v>
      </c>
      <c r="C69" s="97"/>
      <c r="D69" s="99">
        <v>1903.97</v>
      </c>
      <c r="E69" s="85">
        <f>D69/B69*100</f>
        <v>99.998424369747895</v>
      </c>
    </row>
    <row r="70" spans="1:5" s="81" customFormat="1" ht="13.2">
      <c r="A70" s="124" t="s">
        <v>78</v>
      </c>
      <c r="B70" s="99">
        <v>1904</v>
      </c>
      <c r="C70" s="97"/>
      <c r="D70" s="99">
        <v>1903.97</v>
      </c>
      <c r="E70" s="85">
        <f>D70/B70*100</f>
        <v>99.998424369747895</v>
      </c>
    </row>
    <row r="71" spans="1:5" s="81" customFormat="1" ht="13.2">
      <c r="A71" s="125" t="s">
        <v>86</v>
      </c>
      <c r="B71" s="100"/>
      <c r="C71" s="101"/>
      <c r="D71" s="99">
        <v>1903.97</v>
      </c>
      <c r="E71" s="100"/>
    </row>
    <row r="72" spans="1:5" s="81" customFormat="1" ht="13.2">
      <c r="A72" s="100" t="s">
        <v>178</v>
      </c>
      <c r="B72" s="99">
        <f>B73+B78</f>
        <v>782625</v>
      </c>
      <c r="C72" s="97"/>
      <c r="D72" s="99">
        <v>853241.55</v>
      </c>
      <c r="E72" s="85">
        <f>D72/B72*100</f>
        <v>109.02303785337806</v>
      </c>
    </row>
    <row r="73" spans="1:5" s="81" customFormat="1" ht="13.2">
      <c r="A73" s="124" t="s">
        <v>69</v>
      </c>
      <c r="B73" s="99">
        <v>781115</v>
      </c>
      <c r="C73" s="97"/>
      <c r="D73" s="99">
        <v>852448.69</v>
      </c>
      <c r="E73" s="85">
        <f>D73/B73*100</f>
        <v>109.1322903797776</v>
      </c>
    </row>
    <row r="74" spans="1:5" s="81" customFormat="1" ht="13.2">
      <c r="A74" s="125" t="s">
        <v>71</v>
      </c>
      <c r="B74" s="100"/>
      <c r="C74" s="101"/>
      <c r="D74" s="99">
        <v>690236.32</v>
      </c>
      <c r="E74" s="100"/>
    </row>
    <row r="75" spans="1:5" s="81" customFormat="1" ht="13.2">
      <c r="A75" s="125" t="s">
        <v>72</v>
      </c>
      <c r="B75" s="100"/>
      <c r="C75" s="101"/>
      <c r="D75" s="99">
        <v>11942.16</v>
      </c>
      <c r="E75" s="100"/>
    </row>
    <row r="76" spans="1:5" s="81" customFormat="1" ht="13.2">
      <c r="A76" s="125" t="s">
        <v>74</v>
      </c>
      <c r="B76" s="100"/>
      <c r="C76" s="101"/>
      <c r="D76" s="99">
        <v>34067.089999999997</v>
      </c>
      <c r="E76" s="100"/>
    </row>
    <row r="77" spans="1:5" s="81" customFormat="1" ht="13.2">
      <c r="A77" s="125" t="s">
        <v>76</v>
      </c>
      <c r="B77" s="100"/>
      <c r="C77" s="101"/>
      <c r="D77" s="99">
        <v>116203.12</v>
      </c>
      <c r="E77" s="100"/>
    </row>
    <row r="78" spans="1:5" s="81" customFormat="1" ht="13.2">
      <c r="A78" s="124" t="s">
        <v>78</v>
      </c>
      <c r="B78" s="99">
        <v>1510</v>
      </c>
      <c r="C78" s="97"/>
      <c r="D78" s="103">
        <v>792.86</v>
      </c>
      <c r="E78" s="85">
        <f>D78/B78*100</f>
        <v>52.507284768211925</v>
      </c>
    </row>
    <row r="79" spans="1:5" s="81" customFormat="1" ht="13.2">
      <c r="A79" s="125" t="s">
        <v>98</v>
      </c>
      <c r="B79" s="100"/>
      <c r="C79" s="101"/>
      <c r="D79" s="103">
        <v>792.86</v>
      </c>
      <c r="E79" s="100"/>
    </row>
    <row r="80" spans="1:5" s="81" customFormat="1" ht="13.2">
      <c r="A80" s="100" t="s">
        <v>179</v>
      </c>
      <c r="B80" s="85">
        <v>100</v>
      </c>
      <c r="C80" s="104"/>
      <c r="D80" s="103">
        <v>930.85</v>
      </c>
      <c r="E80" s="85">
        <f>D80/B80*100</f>
        <v>930.85</v>
      </c>
    </row>
    <row r="81" spans="1:5" s="81" customFormat="1" ht="13.2">
      <c r="A81" s="124" t="s">
        <v>78</v>
      </c>
      <c r="B81" s="85">
        <v>100</v>
      </c>
      <c r="C81" s="104"/>
      <c r="D81" s="103">
        <v>930.85</v>
      </c>
      <c r="E81" s="85">
        <f>D81/B81*100</f>
        <v>930.85</v>
      </c>
    </row>
    <row r="82" spans="1:5" s="81" customFormat="1" ht="13.2">
      <c r="A82" s="125" t="s">
        <v>86</v>
      </c>
      <c r="B82" s="100"/>
      <c r="C82" s="101"/>
      <c r="D82" s="103">
        <v>880.85</v>
      </c>
      <c r="E82" s="100"/>
    </row>
    <row r="83" spans="1:5" s="81" customFormat="1" ht="13.2">
      <c r="A83" s="125" t="s">
        <v>89</v>
      </c>
      <c r="B83" s="100"/>
      <c r="C83" s="101"/>
      <c r="D83" s="85">
        <v>50</v>
      </c>
      <c r="E83" s="100"/>
    </row>
    <row r="84" spans="1:5" s="81" customFormat="1" ht="26.4">
      <c r="A84" s="100" t="s">
        <v>180</v>
      </c>
      <c r="B84" s="85">
        <v>100</v>
      </c>
      <c r="C84" s="104"/>
      <c r="D84" s="110">
        <v>0</v>
      </c>
      <c r="E84" s="100"/>
    </row>
    <row r="85" spans="1:5" s="81" customFormat="1" ht="13.2">
      <c r="A85" s="124" t="s">
        <v>78</v>
      </c>
      <c r="B85" s="85">
        <v>100</v>
      </c>
      <c r="C85" s="104"/>
      <c r="D85" s="110">
        <v>0</v>
      </c>
      <c r="E85" s="100"/>
    </row>
    <row r="86" spans="1:5" s="81" customFormat="1" ht="13.2">
      <c r="A86" s="123" t="s">
        <v>181</v>
      </c>
      <c r="B86" s="78">
        <f>B87+B106+B127</f>
        <v>33751</v>
      </c>
      <c r="C86" s="79"/>
      <c r="D86" s="78">
        <v>33501.870000000003</v>
      </c>
      <c r="E86" s="80">
        <f>D86/B86*100</f>
        <v>99.261858907884218</v>
      </c>
    </row>
    <row r="87" spans="1:5" s="76" customFormat="1" ht="13.2">
      <c r="A87" s="73" t="s">
        <v>182</v>
      </c>
      <c r="B87" s="96">
        <f>B88+B98+B102</f>
        <v>11070</v>
      </c>
      <c r="C87" s="79"/>
      <c r="D87" s="96">
        <v>10749.6</v>
      </c>
      <c r="E87" s="80">
        <f>D87/B87*100</f>
        <v>97.105691056910572</v>
      </c>
    </row>
    <row r="88" spans="1:5" s="81" customFormat="1" ht="13.2">
      <c r="A88" s="100" t="s">
        <v>158</v>
      </c>
      <c r="B88" s="99">
        <f>B89+B96</f>
        <v>5070</v>
      </c>
      <c r="C88" s="97"/>
      <c r="D88" s="99">
        <v>5069.6000000000004</v>
      </c>
      <c r="E88" s="85">
        <f>D88/B88*100</f>
        <v>99.99211045364892</v>
      </c>
    </row>
    <row r="89" spans="1:5" s="81" customFormat="1" ht="13.2">
      <c r="A89" s="124" t="s">
        <v>78</v>
      </c>
      <c r="B89" s="99">
        <v>2900</v>
      </c>
      <c r="C89" s="97"/>
      <c r="D89" s="99">
        <v>2900</v>
      </c>
      <c r="E89" s="85">
        <f>D89/B89*100</f>
        <v>100</v>
      </c>
    </row>
    <row r="90" spans="1:5" s="81" customFormat="1" ht="13.2">
      <c r="A90" s="125" t="s">
        <v>80</v>
      </c>
      <c r="B90" s="100"/>
      <c r="C90" s="101"/>
      <c r="D90" s="85">
        <v>150</v>
      </c>
      <c r="E90" s="100"/>
    </row>
    <row r="91" spans="1:5" s="81" customFormat="1" ht="13.2">
      <c r="A91" s="125" t="s">
        <v>83</v>
      </c>
      <c r="B91" s="100"/>
      <c r="C91" s="101"/>
      <c r="D91" s="85">
        <v>45</v>
      </c>
      <c r="E91" s="100"/>
    </row>
    <row r="92" spans="1:5" s="81" customFormat="1" ht="13.2">
      <c r="A92" s="125" t="s">
        <v>86</v>
      </c>
      <c r="B92" s="100"/>
      <c r="C92" s="101"/>
      <c r="D92" s="85">
        <v>189</v>
      </c>
      <c r="E92" s="100"/>
    </row>
    <row r="93" spans="1:5" s="81" customFormat="1" ht="13.2">
      <c r="A93" s="125" t="s">
        <v>89</v>
      </c>
      <c r="B93" s="100"/>
      <c r="C93" s="101"/>
      <c r="D93" s="85">
        <v>166</v>
      </c>
      <c r="E93" s="100"/>
    </row>
    <row r="94" spans="1:5" s="81" customFormat="1" ht="13.2">
      <c r="A94" s="125" t="s">
        <v>92</v>
      </c>
      <c r="B94" s="100"/>
      <c r="C94" s="101"/>
      <c r="D94" s="99">
        <v>1750</v>
      </c>
      <c r="E94" s="100"/>
    </row>
    <row r="95" spans="1:5" s="81" customFormat="1" ht="13.2">
      <c r="A95" s="125" t="s">
        <v>100</v>
      </c>
      <c r="B95" s="100"/>
      <c r="C95" s="101"/>
      <c r="D95" s="85">
        <v>600</v>
      </c>
      <c r="E95" s="100"/>
    </row>
    <row r="96" spans="1:5" s="81" customFormat="1" ht="13.2">
      <c r="A96" s="124" t="s">
        <v>117</v>
      </c>
      <c r="B96" s="110">
        <v>2170</v>
      </c>
      <c r="C96" s="101"/>
      <c r="D96" s="99">
        <v>2169.6</v>
      </c>
      <c r="E96" s="85">
        <f>D96/B96*100</f>
        <v>99.981566820276484</v>
      </c>
    </row>
    <row r="97" spans="1:5" s="81" customFormat="1" ht="13.2">
      <c r="A97" s="125" t="s">
        <v>119</v>
      </c>
      <c r="B97" s="110"/>
      <c r="C97" s="101"/>
      <c r="D97" s="99">
        <v>2169.6</v>
      </c>
      <c r="E97" s="100"/>
    </row>
    <row r="98" spans="1:5" s="81" customFormat="1" ht="13.2">
      <c r="A98" s="100" t="s">
        <v>176</v>
      </c>
      <c r="B98" s="99">
        <v>4000</v>
      </c>
      <c r="C98" s="97"/>
      <c r="D98" s="99">
        <v>3680</v>
      </c>
      <c r="E98" s="85">
        <f>D98/B98*100</f>
        <v>92</v>
      </c>
    </row>
    <row r="99" spans="1:5" s="81" customFormat="1" ht="13.2">
      <c r="A99" s="124" t="s">
        <v>78</v>
      </c>
      <c r="B99" s="99">
        <v>4000</v>
      </c>
      <c r="C99" s="97"/>
      <c r="D99" s="99">
        <v>3680</v>
      </c>
      <c r="E99" s="85">
        <f>D99/B99*100</f>
        <v>92</v>
      </c>
    </row>
    <row r="100" spans="1:5" s="81" customFormat="1" ht="13.2">
      <c r="A100" s="125" t="s">
        <v>80</v>
      </c>
      <c r="B100" s="100"/>
      <c r="C100" s="101"/>
      <c r="D100" s="99">
        <v>2740</v>
      </c>
      <c r="E100" s="100"/>
    </row>
    <row r="101" spans="1:5" s="81" customFormat="1" ht="13.2">
      <c r="A101" s="125" t="s">
        <v>92</v>
      </c>
      <c r="B101" s="100"/>
      <c r="C101" s="101"/>
      <c r="D101" s="85">
        <v>940</v>
      </c>
      <c r="E101" s="100"/>
    </row>
    <row r="102" spans="1:5" s="81" customFormat="1" ht="13.2">
      <c r="A102" s="100" t="s">
        <v>178</v>
      </c>
      <c r="B102" s="99">
        <v>2000</v>
      </c>
      <c r="C102" s="97"/>
      <c r="D102" s="99">
        <v>2000</v>
      </c>
      <c r="E102" s="85">
        <f>D102/B102*100</f>
        <v>100</v>
      </c>
    </row>
    <row r="103" spans="1:5" s="81" customFormat="1" ht="13.2">
      <c r="A103" s="124" t="s">
        <v>78</v>
      </c>
      <c r="B103" s="99">
        <v>2000</v>
      </c>
      <c r="C103" s="97"/>
      <c r="D103" s="99">
        <v>2000</v>
      </c>
      <c r="E103" s="85">
        <f>D103/B103*100</f>
        <v>100</v>
      </c>
    </row>
    <row r="104" spans="1:5" s="81" customFormat="1" ht="13.2">
      <c r="A104" s="125" t="s">
        <v>80</v>
      </c>
      <c r="B104" s="100"/>
      <c r="C104" s="101"/>
      <c r="D104" s="85">
        <v>120</v>
      </c>
      <c r="E104" s="100"/>
    </row>
    <row r="105" spans="1:5" s="81" customFormat="1" ht="13.2">
      <c r="A105" s="125" t="s">
        <v>92</v>
      </c>
      <c r="B105" s="100"/>
      <c r="C105" s="101"/>
      <c r="D105" s="99">
        <v>1880</v>
      </c>
      <c r="E105" s="100"/>
    </row>
    <row r="106" spans="1:5" s="76" customFormat="1" ht="13.2">
      <c r="A106" s="73" t="s">
        <v>183</v>
      </c>
      <c r="B106" s="126">
        <f>B107+B110+B113+B121</f>
        <v>21538</v>
      </c>
      <c r="C106" s="79"/>
      <c r="D106" s="96">
        <v>21609.27</v>
      </c>
      <c r="E106" s="80">
        <f>D106/B106*100</f>
        <v>100.33090351936113</v>
      </c>
    </row>
    <row r="107" spans="1:5" s="81" customFormat="1" ht="13.2">
      <c r="A107" s="100" t="s">
        <v>158</v>
      </c>
      <c r="B107" s="99">
        <v>12346</v>
      </c>
      <c r="C107" s="97"/>
      <c r="D107" s="99">
        <v>11189.46</v>
      </c>
      <c r="E107" s="85">
        <f>D107/B107*100</f>
        <v>90.632269560991404</v>
      </c>
    </row>
    <row r="108" spans="1:5" s="81" customFormat="1" ht="13.2">
      <c r="A108" s="124" t="s">
        <v>69</v>
      </c>
      <c r="B108" s="99">
        <v>12346</v>
      </c>
      <c r="C108" s="97"/>
      <c r="D108" s="99">
        <v>11189.46</v>
      </c>
      <c r="E108" s="85">
        <f>D108/B108*100</f>
        <v>90.632269560991404</v>
      </c>
    </row>
    <row r="109" spans="1:5" s="81" customFormat="1" ht="13.2">
      <c r="A109" s="125" t="s">
        <v>71</v>
      </c>
      <c r="B109" s="100"/>
      <c r="C109" s="101"/>
      <c r="D109" s="99">
        <v>11189.46</v>
      </c>
      <c r="E109" s="100"/>
    </row>
    <row r="110" spans="1:5" s="81" customFormat="1" ht="13.2">
      <c r="A110" s="100" t="s">
        <v>164</v>
      </c>
      <c r="B110" s="99">
        <v>1475</v>
      </c>
      <c r="C110" s="97"/>
      <c r="D110" s="99">
        <v>1418.08</v>
      </c>
      <c r="E110" s="85">
        <f>D110/B110*100</f>
        <v>96.141016949152529</v>
      </c>
    </row>
    <row r="111" spans="1:5" s="81" customFormat="1" ht="13.2">
      <c r="A111" s="124" t="s">
        <v>69</v>
      </c>
      <c r="B111" s="99">
        <v>1475</v>
      </c>
      <c r="C111" s="97"/>
      <c r="D111" s="99">
        <v>1418.08</v>
      </c>
      <c r="E111" s="85">
        <f>D111/B111*100</f>
        <v>96.141016949152529</v>
      </c>
    </row>
    <row r="112" spans="1:5" s="81" customFormat="1" ht="13.2">
      <c r="A112" s="125" t="s">
        <v>71</v>
      </c>
      <c r="B112" s="100"/>
      <c r="C112" s="101"/>
      <c r="D112" s="99">
        <v>1418.08</v>
      </c>
      <c r="E112" s="100"/>
    </row>
    <row r="113" spans="1:5" s="81" customFormat="1" ht="13.2">
      <c r="A113" s="100" t="s">
        <v>165</v>
      </c>
      <c r="B113" s="99">
        <f>B114+B118</f>
        <v>5704</v>
      </c>
      <c r="C113" s="97"/>
      <c r="D113" s="99">
        <v>6988.41</v>
      </c>
      <c r="E113" s="85">
        <f>D113/B113*100</f>
        <v>122.51770687237027</v>
      </c>
    </row>
    <row r="114" spans="1:5" s="81" customFormat="1" ht="13.2">
      <c r="A114" s="124" t="s">
        <v>69</v>
      </c>
      <c r="B114" s="99">
        <v>4562</v>
      </c>
      <c r="C114" s="97"/>
      <c r="D114" s="99">
        <v>6067.29</v>
      </c>
      <c r="E114" s="85">
        <f>D114/B114*100</f>
        <v>132.99627356422621</v>
      </c>
    </row>
    <row r="115" spans="1:5" s="81" customFormat="1" ht="13.2">
      <c r="A115" s="125" t="s">
        <v>71</v>
      </c>
      <c r="B115" s="100"/>
      <c r="C115" s="101"/>
      <c r="D115" s="99">
        <v>2661.52</v>
      </c>
      <c r="E115" s="100"/>
    </row>
    <row r="116" spans="1:5" s="81" customFormat="1" ht="13.2">
      <c r="A116" s="125" t="s">
        <v>74</v>
      </c>
      <c r="B116" s="100"/>
      <c r="C116" s="101"/>
      <c r="D116" s="99">
        <v>1500</v>
      </c>
      <c r="E116" s="100"/>
    </row>
    <row r="117" spans="1:5" s="81" customFormat="1" ht="13.2">
      <c r="A117" s="125" t="s">
        <v>76</v>
      </c>
      <c r="B117" s="100"/>
      <c r="C117" s="101"/>
      <c r="D117" s="99">
        <v>1905.77</v>
      </c>
      <c r="E117" s="100"/>
    </row>
    <row r="118" spans="1:5" s="81" customFormat="1" ht="13.2">
      <c r="A118" s="124" t="s">
        <v>78</v>
      </c>
      <c r="B118" s="99">
        <v>1142</v>
      </c>
      <c r="C118" s="97"/>
      <c r="D118" s="103">
        <v>921.12</v>
      </c>
      <c r="E118" s="85">
        <f>D118/B118*100</f>
        <v>80.658493870402808</v>
      </c>
    </row>
    <row r="119" spans="1:5" s="81" customFormat="1" ht="13.2">
      <c r="A119" s="125" t="s">
        <v>80</v>
      </c>
      <c r="B119" s="100"/>
      <c r="C119" s="101"/>
      <c r="D119" s="85">
        <v>110</v>
      </c>
      <c r="E119" s="100"/>
    </row>
    <row r="120" spans="1:5" s="81" customFormat="1" ht="13.2">
      <c r="A120" s="125" t="s">
        <v>81</v>
      </c>
      <c r="B120" s="100"/>
      <c r="C120" s="101"/>
      <c r="D120" s="103">
        <v>811.12</v>
      </c>
      <c r="E120" s="100"/>
    </row>
    <row r="121" spans="1:5" s="81" customFormat="1" ht="13.2">
      <c r="A121" s="100" t="s">
        <v>167</v>
      </c>
      <c r="B121" s="99">
        <f>B122+B125</f>
        <v>2013</v>
      </c>
      <c r="C121" s="97"/>
      <c r="D121" s="99">
        <v>2013.32</v>
      </c>
      <c r="E121" s="85">
        <f>D121/B121*100</f>
        <v>100.01589667163438</v>
      </c>
    </row>
    <row r="122" spans="1:5" s="81" customFormat="1" ht="13.2">
      <c r="A122" s="124" t="s">
        <v>69</v>
      </c>
      <c r="B122" s="99">
        <v>1629</v>
      </c>
      <c r="C122" s="97"/>
      <c r="D122" s="99">
        <v>1629.11</v>
      </c>
      <c r="E122" s="85">
        <f>D122/B122*100</f>
        <v>100.00675260896254</v>
      </c>
    </row>
    <row r="123" spans="1:5" s="81" customFormat="1" ht="13.2">
      <c r="A123" s="125" t="s">
        <v>71</v>
      </c>
      <c r="B123" s="100"/>
      <c r="C123" s="101"/>
      <c r="D123" s="103">
        <v>871.64</v>
      </c>
      <c r="E123" s="100"/>
    </row>
    <row r="124" spans="1:5" s="81" customFormat="1" ht="13.2">
      <c r="A124" s="125" t="s">
        <v>76</v>
      </c>
      <c r="B124" s="100"/>
      <c r="C124" s="101"/>
      <c r="D124" s="103">
        <v>757.47</v>
      </c>
      <c r="E124" s="100"/>
    </row>
    <row r="125" spans="1:5" s="81" customFormat="1" ht="13.2">
      <c r="A125" s="124" t="s">
        <v>78</v>
      </c>
      <c r="B125" s="85">
        <v>384</v>
      </c>
      <c r="C125" s="104"/>
      <c r="D125" s="103">
        <v>384.21</v>
      </c>
      <c r="E125" s="85">
        <f>D125/B125*100</f>
        <v>100.0546875</v>
      </c>
    </row>
    <row r="126" spans="1:5" s="81" customFormat="1" ht="13.2">
      <c r="A126" s="125" t="s">
        <v>81</v>
      </c>
      <c r="B126" s="100"/>
      <c r="C126" s="101"/>
      <c r="D126" s="103">
        <v>384.21</v>
      </c>
      <c r="E126" s="100"/>
    </row>
    <row r="127" spans="1:5" s="76" customFormat="1" ht="13.2">
      <c r="A127" s="73" t="s">
        <v>184</v>
      </c>
      <c r="B127" s="96">
        <v>1143</v>
      </c>
      <c r="C127" s="79"/>
      <c r="D127" s="96">
        <v>1143</v>
      </c>
      <c r="E127" s="80">
        <f>D127/B127*100</f>
        <v>100</v>
      </c>
    </row>
    <row r="128" spans="1:5" s="81" customFormat="1" ht="13.2">
      <c r="A128" s="100" t="s">
        <v>178</v>
      </c>
      <c r="B128" s="99">
        <v>1143</v>
      </c>
      <c r="C128" s="97"/>
      <c r="D128" s="99">
        <v>1143</v>
      </c>
      <c r="E128" s="85">
        <f>D128/B128*100</f>
        <v>100</v>
      </c>
    </row>
    <row r="129" spans="1:5" s="81" customFormat="1" ht="13.2">
      <c r="A129" s="124" t="s">
        <v>111</v>
      </c>
      <c r="B129" s="99">
        <v>1143</v>
      </c>
      <c r="C129" s="97"/>
      <c r="D129" s="99">
        <v>1143</v>
      </c>
      <c r="E129" s="85">
        <f>D129/B129*100</f>
        <v>100</v>
      </c>
    </row>
    <row r="130" spans="1:5" s="81" customFormat="1" ht="13.2">
      <c r="A130" s="125" t="s">
        <v>113</v>
      </c>
      <c r="B130" s="100"/>
      <c r="C130" s="101"/>
      <c r="D130" s="99">
        <v>1143</v>
      </c>
      <c r="E130" s="100"/>
    </row>
    <row r="131" spans="1:5" s="81" customFormat="1" ht="13.2">
      <c r="A131" s="123" t="s">
        <v>185</v>
      </c>
      <c r="B131" s="127">
        <f>B132</f>
        <v>3977</v>
      </c>
      <c r="C131" s="106"/>
      <c r="D131" s="78">
        <v>3970.41</v>
      </c>
      <c r="E131" s="80">
        <f>D131/B131*100</f>
        <v>99.834297208951469</v>
      </c>
    </row>
    <row r="132" spans="1:5" s="81" customFormat="1" ht="13.2">
      <c r="A132" s="128" t="s">
        <v>186</v>
      </c>
      <c r="B132" s="129">
        <f>B133+B136+B139+B142+B145+B148</f>
        <v>3977</v>
      </c>
      <c r="C132" s="130"/>
      <c r="D132" s="131">
        <v>3970.41</v>
      </c>
      <c r="E132" s="80">
        <f>D132/B132*100</f>
        <v>99.834297208951469</v>
      </c>
    </row>
    <row r="133" spans="1:5" s="81" customFormat="1" ht="13.2">
      <c r="A133" s="100" t="s">
        <v>175</v>
      </c>
      <c r="B133" s="132">
        <v>250</v>
      </c>
      <c r="C133" s="101"/>
      <c r="D133" s="85">
        <v>250</v>
      </c>
      <c r="E133" s="85">
        <f>D133/B133*100</f>
        <v>100</v>
      </c>
    </row>
    <row r="134" spans="1:5" s="81" customFormat="1" ht="13.2">
      <c r="A134" s="124" t="s">
        <v>117</v>
      </c>
      <c r="B134" s="132">
        <v>250</v>
      </c>
      <c r="C134" s="101"/>
      <c r="D134" s="85">
        <v>250</v>
      </c>
      <c r="E134" s="85">
        <f>D134/B134*100</f>
        <v>100</v>
      </c>
    </row>
    <row r="135" spans="1:5" s="81" customFormat="1" ht="13.2">
      <c r="A135" s="125" t="s">
        <v>120</v>
      </c>
      <c r="B135" s="133"/>
      <c r="C135" s="101"/>
      <c r="D135" s="85">
        <v>250</v>
      </c>
      <c r="E135" s="100"/>
    </row>
    <row r="136" spans="1:5" s="81" customFormat="1" ht="13.2">
      <c r="A136" s="100" t="s">
        <v>187</v>
      </c>
      <c r="B136" s="132">
        <v>341</v>
      </c>
      <c r="C136" s="104"/>
      <c r="D136" s="103">
        <v>341.16</v>
      </c>
      <c r="E136" s="85">
        <f>D136/B136*100</f>
        <v>100.04692082111437</v>
      </c>
    </row>
    <row r="137" spans="1:5" s="81" customFormat="1" ht="13.2">
      <c r="A137" s="124" t="s">
        <v>117</v>
      </c>
      <c r="B137" s="132">
        <v>341</v>
      </c>
      <c r="C137" s="104"/>
      <c r="D137" s="103">
        <v>341.16</v>
      </c>
      <c r="E137" s="85">
        <f>D137/B137*100</f>
        <v>100.04692082111437</v>
      </c>
    </row>
    <row r="138" spans="1:5" s="81" customFormat="1" ht="13.2">
      <c r="A138" s="125" t="s">
        <v>120</v>
      </c>
      <c r="B138" s="133"/>
      <c r="C138" s="101"/>
      <c r="D138" s="103">
        <v>341.16</v>
      </c>
      <c r="E138" s="100"/>
    </row>
    <row r="139" spans="1:5" s="81" customFormat="1" ht="13.2">
      <c r="A139" s="100" t="s">
        <v>162</v>
      </c>
      <c r="B139" s="132">
        <v>2500</v>
      </c>
      <c r="C139" s="101"/>
      <c r="D139" s="99">
        <v>2500</v>
      </c>
      <c r="E139" s="85">
        <f>D139/B139*100</f>
        <v>100</v>
      </c>
    </row>
    <row r="140" spans="1:5" s="81" customFormat="1" ht="13.2">
      <c r="A140" s="124" t="s">
        <v>117</v>
      </c>
      <c r="B140" s="132">
        <v>2500</v>
      </c>
      <c r="C140" s="101"/>
      <c r="D140" s="99">
        <v>2500</v>
      </c>
      <c r="E140" s="85">
        <f>D140/B140*100</f>
        <v>100</v>
      </c>
    </row>
    <row r="141" spans="1:5" s="81" customFormat="1" ht="13.2">
      <c r="A141" s="125" t="s">
        <v>120</v>
      </c>
      <c r="B141" s="110"/>
      <c r="C141" s="101"/>
      <c r="D141" s="99">
        <v>2500</v>
      </c>
      <c r="E141" s="100"/>
    </row>
    <row r="142" spans="1:5" s="81" customFormat="1" ht="13.2">
      <c r="A142" s="100" t="s">
        <v>178</v>
      </c>
      <c r="B142" s="110">
        <v>600</v>
      </c>
      <c r="C142" s="101"/>
      <c r="D142" s="103">
        <v>593.41</v>
      </c>
      <c r="E142" s="85">
        <f>D142/B142*100</f>
        <v>98.901666666666671</v>
      </c>
    </row>
    <row r="143" spans="1:5" s="81" customFormat="1" ht="13.2">
      <c r="A143" s="124" t="s">
        <v>117</v>
      </c>
      <c r="B143" s="110">
        <v>600</v>
      </c>
      <c r="C143" s="101"/>
      <c r="D143" s="103">
        <v>593.41</v>
      </c>
      <c r="E143" s="85">
        <f>D143/B143*100</f>
        <v>98.901666666666671</v>
      </c>
    </row>
    <row r="144" spans="1:5" s="81" customFormat="1" ht="13.2">
      <c r="A144" s="125" t="s">
        <v>122</v>
      </c>
      <c r="B144" s="110"/>
      <c r="C144" s="101"/>
      <c r="D144" s="103">
        <v>593.41</v>
      </c>
      <c r="E144" s="100"/>
    </row>
    <row r="145" spans="1:5" s="81" customFormat="1" ht="13.2">
      <c r="A145" s="100" t="s">
        <v>179</v>
      </c>
      <c r="B145" s="110">
        <v>120</v>
      </c>
      <c r="C145" s="101"/>
      <c r="D145" s="134">
        <v>120</v>
      </c>
      <c r="E145" s="85">
        <f>D145/B145*100</f>
        <v>100</v>
      </c>
    </row>
    <row r="146" spans="1:5" s="81" customFormat="1" ht="13.2">
      <c r="A146" s="124" t="s">
        <v>117</v>
      </c>
      <c r="B146" s="110">
        <v>120</v>
      </c>
      <c r="C146" s="101"/>
      <c r="D146" s="134">
        <v>120</v>
      </c>
      <c r="E146" s="85">
        <f>D146/B146*100</f>
        <v>100</v>
      </c>
    </row>
    <row r="147" spans="1:5" s="81" customFormat="1" ht="13.2">
      <c r="A147" s="125" t="s">
        <v>120</v>
      </c>
      <c r="B147" s="110"/>
      <c r="C147" s="101"/>
      <c r="D147" s="134">
        <v>120</v>
      </c>
      <c r="E147" s="100"/>
    </row>
    <row r="148" spans="1:5" s="81" customFormat="1" ht="13.2">
      <c r="A148" s="100" t="s">
        <v>188</v>
      </c>
      <c r="B148" s="85">
        <v>166</v>
      </c>
      <c r="C148" s="104"/>
      <c r="D148" s="103">
        <v>165.84</v>
      </c>
      <c r="E148" s="85">
        <f>D148/B148*100</f>
        <v>99.903614457831324</v>
      </c>
    </row>
    <row r="149" spans="1:5" s="81" customFormat="1" ht="13.2">
      <c r="A149" s="124" t="s">
        <v>117</v>
      </c>
      <c r="B149" s="85">
        <v>166</v>
      </c>
      <c r="C149" s="104"/>
      <c r="D149" s="103">
        <v>165.84</v>
      </c>
      <c r="E149" s="85">
        <f>D149/B149*100</f>
        <v>99.903614457831324</v>
      </c>
    </row>
    <row r="150" spans="1:5" s="81" customFormat="1" ht="13.2">
      <c r="A150" s="125" t="s">
        <v>120</v>
      </c>
      <c r="B150" s="110"/>
      <c r="C150" s="101"/>
      <c r="D150" s="103">
        <v>165.84</v>
      </c>
      <c r="E150" s="100"/>
    </row>
  </sheetData>
  <mergeCells count="2">
    <mergeCell ref="A2:E2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opći dio - sažetak</vt:lpstr>
      <vt:lpstr>opći dio - ekonomska</vt:lpstr>
      <vt:lpstr>opći dio - izvori</vt:lpstr>
      <vt:lpstr>opći dio - funkcijska</vt:lpstr>
      <vt:lpstr>posebni dio - programska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2025-03-18T10:41:55Z</cp:lastPrinted>
  <dcterms:created xsi:type="dcterms:W3CDTF">2022-07-19T20:33:42Z</dcterms:created>
  <dcterms:modified xsi:type="dcterms:W3CDTF">2025-03-31T11:07:50Z</dcterms:modified>
</cp:coreProperties>
</file>